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davidg\Downloads\"/>
    </mc:Choice>
  </mc:AlternateContent>
  <xr:revisionPtr revIDLastSave="0" documentId="13_ncr:1_{A9B9A92B-1D35-4B61-9B45-71331106AFDD}" xr6:coauthVersionLast="47" xr6:coauthVersionMax="47" xr10:uidLastSave="{00000000-0000-0000-0000-000000000000}"/>
  <bookViews>
    <workbookView xWindow="28692" yWindow="-108" windowWidth="29016" windowHeight="15816" tabRatio="887" activeTab="1" xr2:uid="{00000000-000D-0000-FFFF-FFFF00000000}"/>
  </bookViews>
  <sheets>
    <sheet name="naslovnica" sheetId="1" r:id="rId1"/>
    <sheet name="Skupna rekapitulacija" sheetId="21" r:id="rId2"/>
    <sheet name="Opomba" sheetId="33" r:id="rId3"/>
    <sheet name="Skupna rekapitulacija_CESTA" sheetId="2" r:id="rId4"/>
    <sheet name="Predračun regionalna cesta" sheetId="3" r:id="rId5"/>
    <sheet name="Rekapitulacija cesta_RC" sheetId="4" r:id="rId6"/>
    <sheet name="Rekapitulacija pločnik_RC" sheetId="12" r:id="rId7"/>
    <sheet name="Predračun lokalna cesta" sheetId="11" r:id="rId8"/>
    <sheet name="Rekapitulacija cesta_LC" sheetId="6" r:id="rId9"/>
    <sheet name="Rekapitulacija pločnik_LC " sheetId="13" r:id="rId10"/>
    <sheet name="Rekapitulacija vodovod" sheetId="14" r:id="rId11"/>
    <sheet name="Vodovod" sheetId="30" r:id="rId12"/>
    <sheet name="Rekapitulacija kanalizacija" sheetId="16" r:id="rId13"/>
    <sheet name="Kanalizacija" sheetId="31" r:id="rId14"/>
    <sheet name="CR" sheetId="27" r:id="rId15"/>
    <sheet name="EE" sheetId="28" r:id="rId16"/>
    <sheet name="TK" sheetId="29" r:id="rId17"/>
    <sheet name="Začasna prometna ureditev" sheetId="32" r:id="rId18"/>
    <sheet name="Prestavitev kapelice" sheetId="24" r:id="rId19"/>
  </sheets>
  <externalReferences>
    <externalReference r:id="rId20"/>
    <externalReference r:id="rId21"/>
    <externalReference r:id="rId22"/>
    <externalReference r:id="rId23"/>
    <externalReference r:id="rId24"/>
    <externalReference r:id="rId25"/>
  </externalReferences>
  <definedNames>
    <definedName name="__pr06">#REF!</definedName>
    <definedName name="__pr10">#REF!</definedName>
    <definedName name="__pr11">#REF!</definedName>
    <definedName name="__pr12">#REF!</definedName>
    <definedName name="_pr01">#REF!</definedName>
    <definedName name="_pr02">#REF!</definedName>
    <definedName name="_pr03">#REF!</definedName>
    <definedName name="_pr04">#REF!</definedName>
    <definedName name="_pr05">#REF!</definedName>
    <definedName name="_pr06">[1]Popisi!#REF!</definedName>
    <definedName name="_pr08">#REF!</definedName>
    <definedName name="_pr09">#REF!</definedName>
    <definedName name="_pr10">[1]Popisi!#REF!</definedName>
    <definedName name="_pr11">[1]Popisi!#REF!</definedName>
    <definedName name="_pr12">[1]Popisi!#REF!</definedName>
    <definedName name="cc">[2]OSNOVA!$B$40</definedName>
    <definedName name="datum">[3]OSNOVA!#REF!</definedName>
    <definedName name="dd">#REF!</definedName>
    <definedName name="DDV">[3]OSNOVA!$B$41</definedName>
    <definedName name="DEL">[3]OSNOVA!$B$31</definedName>
    <definedName name="dfg">#REF!</definedName>
    <definedName name="ert">#REF!</definedName>
    <definedName name="ew">#REF!</definedName>
    <definedName name="Excel_BuiltIn_Print_Titles_1">#REF!</definedName>
    <definedName name="FakStro">[3]OSNOVA!#REF!</definedName>
    <definedName name="FaktStro">[4]osnova!$B$14</definedName>
    <definedName name="FR">[3]OSNOVA!#REF!</definedName>
    <definedName name="FRC">[2]OSNOVA!$B$38</definedName>
    <definedName name="investicija" localSheetId="2">#REF!</definedName>
    <definedName name="investicija">#REF!</definedName>
    <definedName name="izkop">#REF!</definedName>
    <definedName name="Izm_11.005">#REF!</definedName>
    <definedName name="Izm_11.006">#REF!</definedName>
    <definedName name="Izm_11.007">#REF!</definedName>
    <definedName name="Izm_11.009">#REF!</definedName>
    <definedName name="OBJEKT">[3]OSNOVA!$B$35</definedName>
    <definedName name="obsip">#REF!</definedName>
    <definedName name="OZN">[3]OSNOVA!$B$33</definedName>
    <definedName name="_xlnm.Print_Area" localSheetId="13">Kanalizacija!$A$1:$F$118</definedName>
    <definedName name="_xlnm.Print_Area" localSheetId="0">naslovnica!$A$1:$I$47</definedName>
    <definedName name="_xlnm.Print_Area" localSheetId="2">Opomba!$B$1:$G$46</definedName>
    <definedName name="_xlnm.Print_Area" localSheetId="7">'Predračun lokalna cesta'!$A$1:$M$129</definedName>
    <definedName name="_xlnm.Print_Area" localSheetId="4">'Predračun regionalna cesta'!$A$1:$M$166</definedName>
    <definedName name="_xlnm.Print_Area" localSheetId="12">'Rekapitulacija kanalizacija'!$A$1:$E$16</definedName>
    <definedName name="_xlnm.Print_Area" localSheetId="10">'Rekapitulacija vodovod'!$A$1:$D$14</definedName>
    <definedName name="_xlnm.Print_Area" localSheetId="11">Vodovod!$A$1:$F$222</definedName>
    <definedName name="_xlnm.Print_Area" localSheetId="17">'Začasna prometna ureditev'!$A$1:$H$9</definedName>
    <definedName name="posteljica">#REF!</definedName>
    <definedName name="POV">#REF!</definedName>
    <definedName name="površina">#REF!</definedName>
    <definedName name="Print_Area_MI">#REF!</definedName>
    <definedName name="pripravljalna">#REF!</definedName>
    <definedName name="q">#REF!</definedName>
    <definedName name="razd">#REF!</definedName>
    <definedName name="razdalja">#REF!</definedName>
    <definedName name="Reviz">[3]OSNOVA!#REF!</definedName>
    <definedName name="rrr">#REF!</definedName>
    <definedName name="s">#REF!</definedName>
    <definedName name="s_Prip_del">#REF!</definedName>
    <definedName name="SK_GRADBENA">[1]Popisi!$F$614</definedName>
    <definedName name="sk_IZOLACIJA">#REF!</definedName>
    <definedName name="SK_ODVODNJAVANJE">[1]Popisi!$F$364</definedName>
    <definedName name="SK_OPREMA">#REF!</definedName>
    <definedName name="SK_PLESKARSKA">#REF!</definedName>
    <definedName name="SK_PRIPRAVA">[1]Popisi!$F$201</definedName>
    <definedName name="SK_R">#REF!</definedName>
    <definedName name="SK_RAZNO">#REF!</definedName>
    <definedName name="sk_sanacija">#REF!</definedName>
    <definedName name="SK_TUJE">[1]Popisi!$F$692</definedName>
    <definedName name="sk_VOZISCNE">#REF!</definedName>
    <definedName name="sk_VOZIŠČNE">[1]Popisi!$F$324</definedName>
    <definedName name="SK_ZEMELJSKA">[1]Popisi!$F$282</definedName>
    <definedName name="sk_ZIDARSKA">#REF!</definedName>
    <definedName name="skA">'[5]STRUŠKA II'!$H$27</definedName>
    <definedName name="_xlnm.Recorder">#REF!</definedName>
    <definedName name="stmape">[3]OSNOVA!#REF!</definedName>
    <definedName name="stnac">[3]OSNOVA!#REF!</definedName>
    <definedName name="stpro">[3]OSNOVA!#REF!</definedName>
    <definedName name="SU_MONTDELA">#REF!</definedName>
    <definedName name="SU_NABAVAMAT">#REF!</definedName>
    <definedName name="SU_ZEMDELA">#REF!</definedName>
    <definedName name="Sub_11">#REF!</definedName>
    <definedName name="Sub_12">#REF!</definedName>
    <definedName name="š">#REF!</definedName>
    <definedName name="tampon">#REF!</definedName>
    <definedName name="TecEURO">[4]osnova!$B$12</definedName>
    <definedName name="tocka">[3]OSNOVA!#REF!</definedName>
    <definedName name="vodi">#REF!</definedName>
    <definedName name="volc">#REF!</definedName>
    <definedName name="volv">#REF!</definedName>
    <definedName name="wws">[6]OSNOVA!$B$38</definedName>
    <definedName name="_xlnm.Databas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5" i="32" l="1"/>
  <c r="F7" i="24" l="1"/>
  <c r="F101" i="29"/>
  <c r="F100" i="29"/>
  <c r="F99" i="29"/>
  <c r="F91" i="29"/>
  <c r="F90" i="29"/>
  <c r="F89" i="29"/>
  <c r="F88" i="29"/>
  <c r="F87" i="29"/>
  <c r="F82" i="29"/>
  <c r="F81" i="29"/>
  <c r="F74" i="29"/>
  <c r="F73" i="29"/>
  <c r="F72" i="29"/>
  <c r="F71" i="29"/>
  <c r="F70" i="29"/>
  <c r="E69" i="29"/>
  <c r="F69" i="29" s="1"/>
  <c r="F65" i="29"/>
  <c r="F64" i="29"/>
  <c r="F63" i="29"/>
  <c r="F62" i="29"/>
  <c r="F61" i="29"/>
  <c r="F60" i="29"/>
  <c r="F59" i="29"/>
  <c r="F58" i="29"/>
  <c r="F52" i="29"/>
  <c r="F51" i="29"/>
  <c r="F50" i="29"/>
  <c r="F49" i="29"/>
  <c r="F48" i="29"/>
  <c r="F47" i="29"/>
  <c r="F46" i="29"/>
  <c r="F45" i="29"/>
  <c r="F44" i="29"/>
  <c r="F43" i="29"/>
  <c r="F42" i="29"/>
  <c r="F41" i="29"/>
  <c r="E37" i="29"/>
  <c r="F37" i="29" s="1"/>
  <c r="E19" i="29"/>
  <c r="E18" i="29"/>
  <c r="E16" i="29"/>
  <c r="F16" i="29" s="1"/>
  <c r="F77" i="29" l="1"/>
  <c r="F20" i="29" s="1"/>
  <c r="F67" i="29"/>
  <c r="F19" i="29" s="1"/>
  <c r="F54" i="29"/>
  <c r="F18" i="29" s="1"/>
  <c r="F84" i="29"/>
  <c r="F21" i="29" s="1"/>
  <c r="F94" i="29"/>
  <c r="F22" i="29" s="1"/>
  <c r="F103" i="29"/>
  <c r="F23" i="29" s="1"/>
  <c r="F26" i="29" l="1"/>
  <c r="F28" i="29" s="1"/>
  <c r="F30" i="29" s="1"/>
  <c r="F64" i="28" l="1"/>
  <c r="F63" i="28"/>
  <c r="F62" i="28"/>
  <c r="F61" i="28"/>
  <c r="F60" i="28"/>
  <c r="A60" i="28"/>
  <c r="A61" i="28" s="1"/>
  <c r="A62" i="28" s="1"/>
  <c r="A63" i="28" s="1"/>
  <c r="A64" i="28" s="1"/>
  <c r="F59" i="28"/>
  <c r="E58" i="28"/>
  <c r="F58" i="28" s="1"/>
  <c r="E57" i="28"/>
  <c r="F57" i="28" s="1"/>
  <c r="F52" i="28"/>
  <c r="F51" i="28"/>
  <c r="F53" i="28" s="1"/>
  <c r="F43" i="28"/>
  <c r="F42" i="28"/>
  <c r="F41" i="28"/>
  <c r="A41" i="28"/>
  <c r="A42" i="28" s="1"/>
  <c r="A43" i="28" s="1"/>
  <c r="F40" i="28"/>
  <c r="F39" i="28"/>
  <c r="F38" i="28"/>
  <c r="F37" i="28"/>
  <c r="A37" i="28"/>
  <c r="A38" i="28" s="1"/>
  <c r="A39" i="28" s="1"/>
  <c r="F36" i="28"/>
  <c r="E33" i="28"/>
  <c r="F33" i="28" s="1"/>
  <c r="E19" i="28"/>
  <c r="E16" i="28"/>
  <c r="F16" i="28" s="1"/>
  <c r="F66" i="28" l="1"/>
  <c r="F20" i="28" s="1"/>
  <c r="F55" i="28"/>
  <c r="F19" i="28" s="1"/>
  <c r="F45" i="28"/>
  <c r="F18" i="28" s="1"/>
  <c r="F22" i="28" l="1"/>
  <c r="F24" i="28" l="1"/>
  <c r="F26" i="28" s="1"/>
  <c r="M129" i="11" l="1"/>
  <c r="M128" i="11"/>
  <c r="M127" i="11"/>
  <c r="M126" i="11"/>
  <c r="M125" i="11"/>
  <c r="M124" i="11"/>
  <c r="M123" i="11"/>
  <c r="M120" i="11"/>
  <c r="M119" i="11" s="1"/>
  <c r="M118" i="11"/>
  <c r="M117" i="11" s="1"/>
  <c r="M116" i="11"/>
  <c r="M115" i="11" s="1"/>
  <c r="M113" i="11"/>
  <c r="M112" i="11"/>
  <c r="M111" i="11"/>
  <c r="M110" i="11"/>
  <c r="M108" i="11"/>
  <c r="M107" i="11" s="1"/>
  <c r="M106" i="11"/>
  <c r="M105" i="11" s="1"/>
  <c r="M104" i="11"/>
  <c r="M103" i="11" s="1"/>
  <c r="M101" i="11"/>
  <c r="M100" i="11"/>
  <c r="M99" i="11"/>
  <c r="M97" i="11"/>
  <c r="M96" i="11" s="1"/>
  <c r="M90" i="11"/>
  <c r="M89" i="11"/>
  <c r="M86" i="11"/>
  <c r="M85" i="11"/>
  <c r="M84" i="11"/>
  <c r="M83" i="11"/>
  <c r="M82" i="11"/>
  <c r="M81" i="11"/>
  <c r="M80" i="11"/>
  <c r="M79" i="11"/>
  <c r="M78" i="11"/>
  <c r="M76" i="11"/>
  <c r="M75" i="11"/>
  <c r="M74" i="11"/>
  <c r="M73" i="11"/>
  <c r="M72" i="11"/>
  <c r="M71" i="11"/>
  <c r="M70" i="11"/>
  <c r="M69" i="11"/>
  <c r="M68" i="11"/>
  <c r="M67" i="11"/>
  <c r="M64" i="11"/>
  <c r="M63" i="11"/>
  <c r="M62" i="11"/>
  <c r="M60" i="11"/>
  <c r="M59" i="11"/>
  <c r="M58" i="11"/>
  <c r="M57" i="11"/>
  <c r="M56" i="11"/>
  <c r="M55" i="11"/>
  <c r="M52" i="11"/>
  <c r="M51" i="11" s="1"/>
  <c r="M50" i="11"/>
  <c r="M49" i="11"/>
  <c r="M48" i="11"/>
  <c r="M46" i="11"/>
  <c r="M45" i="11" s="1"/>
  <c r="M44" i="11"/>
  <c r="M43" i="11"/>
  <c r="M42" i="11"/>
  <c r="M40" i="11"/>
  <c r="M39" i="11"/>
  <c r="M36" i="11"/>
  <c r="M35" i="11"/>
  <c r="M34" i="11"/>
  <c r="M33" i="11"/>
  <c r="M31" i="11"/>
  <c r="M30" i="11"/>
  <c r="M28" i="11"/>
  <c r="M27" i="11" s="1"/>
  <c r="M26" i="11"/>
  <c r="M25" i="11" s="1"/>
  <c r="M24" i="11"/>
  <c r="M23" i="11"/>
  <c r="M22" i="11"/>
  <c r="M19" i="11"/>
  <c r="M18" i="11"/>
  <c r="M17" i="11"/>
  <c r="M16" i="11"/>
  <c r="M15" i="11"/>
  <c r="M14" i="11"/>
  <c r="M13" i="11"/>
  <c r="M12" i="11"/>
  <c r="M11" i="11"/>
  <c r="M10" i="11"/>
  <c r="M9" i="11"/>
  <c r="M8" i="11"/>
  <c r="M6" i="11"/>
  <c r="M5" i="11" s="1"/>
  <c r="M122" i="11" l="1"/>
  <c r="M121" i="11" s="1"/>
  <c r="M114" i="11"/>
  <c r="M109" i="11"/>
  <c r="M102" i="11" s="1"/>
  <c r="M98" i="11"/>
  <c r="M95" i="11" s="1"/>
  <c r="M61" i="11"/>
  <c r="M54" i="11"/>
  <c r="M41" i="11"/>
  <c r="M38" i="11"/>
  <c r="M21" i="11"/>
  <c r="M32" i="11"/>
  <c r="M7" i="11"/>
  <c r="M4" i="11" s="1"/>
  <c r="D4" i="6" s="1"/>
  <c r="M47" i="11"/>
  <c r="M77" i="11"/>
  <c r="M29" i="11"/>
  <c r="M88" i="11"/>
  <c r="M87" i="11" s="1"/>
  <c r="M66" i="11"/>
  <c r="N93" i="11" l="1"/>
  <c r="M65" i="11"/>
  <c r="D8" i="6" s="1"/>
  <c r="M53" i="11"/>
  <c r="D7" i="6" s="1"/>
  <c r="M37" i="11"/>
  <c r="D6" i="6" s="1"/>
  <c r="M20" i="11"/>
  <c r="D5" i="6" s="1"/>
  <c r="D9" i="6"/>
  <c r="F101" i="27"/>
  <c r="F100" i="27"/>
  <c r="F99" i="27"/>
  <c r="F98" i="27"/>
  <c r="F97" i="27"/>
  <c r="F96" i="27"/>
  <c r="F95" i="27"/>
  <c r="F94" i="27"/>
  <c r="F93" i="27"/>
  <c r="E92" i="27"/>
  <c r="F92" i="27" s="1"/>
  <c r="E91" i="27"/>
  <c r="F91" i="27" s="1"/>
  <c r="F84" i="27"/>
  <c r="F83" i="27"/>
  <c r="F85" i="27" s="1"/>
  <c r="F77" i="27"/>
  <c r="F76" i="27"/>
  <c r="F75" i="27"/>
  <c r="F74" i="27"/>
  <c r="F73" i="27"/>
  <c r="F72" i="27"/>
  <c r="F71" i="27"/>
  <c r="F70" i="27"/>
  <c r="F66" i="27"/>
  <c r="F63" i="27"/>
  <c r="F62" i="27"/>
  <c r="F61" i="27"/>
  <c r="F60" i="27"/>
  <c r="F59" i="27"/>
  <c r="F58" i="27"/>
  <c r="F51" i="27"/>
  <c r="F50" i="27"/>
  <c r="F49" i="27"/>
  <c r="F48" i="27"/>
  <c r="F47" i="27"/>
  <c r="F46" i="27"/>
  <c r="F45" i="27"/>
  <c r="F44" i="27"/>
  <c r="F43" i="27"/>
  <c r="F42" i="27"/>
  <c r="F41" i="27"/>
  <c r="F40" i="27"/>
  <c r="F39" i="27"/>
  <c r="F38" i="27"/>
  <c r="E35" i="27"/>
  <c r="F35" i="27" s="1"/>
  <c r="E20" i="27"/>
  <c r="E19" i="27"/>
  <c r="E18" i="27"/>
  <c r="E16" i="27"/>
  <c r="F16" i="27" s="1"/>
  <c r="M166" i="3"/>
  <c r="M165" i="3"/>
  <c r="M164" i="3"/>
  <c r="M163" i="3"/>
  <c r="M162" i="3"/>
  <c r="M161" i="3"/>
  <c r="M160" i="3"/>
  <c r="M159" i="3"/>
  <c r="M158" i="3"/>
  <c r="M157" i="3"/>
  <c r="M154" i="3"/>
  <c r="M153" i="3" s="1"/>
  <c r="M152" i="3"/>
  <c r="M151" i="3"/>
  <c r="M150" i="3"/>
  <c r="M148" i="3"/>
  <c r="M147" i="3" s="1"/>
  <c r="M145" i="3"/>
  <c r="M144" i="3"/>
  <c r="M143" i="3"/>
  <c r="M142" i="3"/>
  <c r="M141" i="3"/>
  <c r="M140" i="3" s="1"/>
  <c r="M139" i="3"/>
  <c r="M138" i="3"/>
  <c r="M137" i="3"/>
  <c r="M136" i="3" s="1"/>
  <c r="M134" i="3"/>
  <c r="M133" i="3"/>
  <c r="M132" i="3"/>
  <c r="M130" i="3"/>
  <c r="M129" i="3" s="1"/>
  <c r="M123" i="3"/>
  <c r="M122" i="3"/>
  <c r="M121" i="3"/>
  <c r="M120" i="3"/>
  <c r="M119" i="3" s="1"/>
  <c r="M118" i="3" s="1"/>
  <c r="M117" i="3"/>
  <c r="M116" i="3"/>
  <c r="M115" i="3"/>
  <c r="M114" i="3"/>
  <c r="M113" i="3"/>
  <c r="M112" i="3"/>
  <c r="M111" i="3"/>
  <c r="M110" i="3"/>
  <c r="M109" i="3"/>
  <c r="M108" i="3"/>
  <c r="M106" i="3"/>
  <c r="M105" i="3"/>
  <c r="M104" i="3"/>
  <c r="M103" i="3"/>
  <c r="M102" i="3"/>
  <c r="M101" i="3"/>
  <c r="M100" i="3"/>
  <c r="M99" i="3"/>
  <c r="M98" i="3"/>
  <c r="M97" i="3"/>
  <c r="M96" i="3"/>
  <c r="M95" i="3"/>
  <c r="M94" i="3"/>
  <c r="M93" i="3"/>
  <c r="M90" i="3"/>
  <c r="M89" i="3" s="1"/>
  <c r="M88" i="3" s="1"/>
  <c r="D8" i="4" s="1"/>
  <c r="M87" i="3"/>
  <c r="M86" i="3"/>
  <c r="M85" i="3"/>
  <c r="M84" i="3"/>
  <c r="M83" i="3"/>
  <c r="M82" i="3"/>
  <c r="M81" i="3"/>
  <c r="M80" i="3" s="1"/>
  <c r="M79" i="3"/>
  <c r="M78" i="3"/>
  <c r="M77" i="3"/>
  <c r="M76" i="3"/>
  <c r="M75" i="3"/>
  <c r="M74" i="3"/>
  <c r="M73" i="3"/>
  <c r="M72" i="3"/>
  <c r="M71" i="3"/>
  <c r="M70" i="3"/>
  <c r="M69" i="3"/>
  <c r="M68" i="3"/>
  <c r="M66" i="3"/>
  <c r="M65" i="3"/>
  <c r="M63" i="3"/>
  <c r="M62" i="3"/>
  <c r="M60" i="3"/>
  <c r="M58" i="3" s="1"/>
  <c r="M59" i="3"/>
  <c r="M57" i="3"/>
  <c r="M56" i="3"/>
  <c r="M55" i="3"/>
  <c r="M54" i="3"/>
  <c r="M52" i="3"/>
  <c r="M51" i="3"/>
  <c r="M50" i="3"/>
  <c r="F48" i="3"/>
  <c r="M48" i="3" s="1"/>
  <c r="F47" i="3"/>
  <c r="M47" i="3" s="1"/>
  <c r="M46" i="3"/>
  <c r="M45" i="3"/>
  <c r="M44" i="3"/>
  <c r="M42" i="3"/>
  <c r="M41" i="3"/>
  <c r="M40" i="3" s="1"/>
  <c r="M38" i="3"/>
  <c r="M37" i="3"/>
  <c r="M36" i="3"/>
  <c r="M35" i="3"/>
  <c r="M33" i="3"/>
  <c r="M32" i="3"/>
  <c r="M30" i="3"/>
  <c r="M29" i="3"/>
  <c r="M28" i="3"/>
  <c r="M26" i="3"/>
  <c r="M25" i="3" s="1"/>
  <c r="M24" i="3"/>
  <c r="M23" i="3"/>
  <c r="M22" i="3"/>
  <c r="M21" i="3"/>
  <c r="M20" i="3"/>
  <c r="M17" i="3"/>
  <c r="M16" i="3"/>
  <c r="M15" i="3"/>
  <c r="M14" i="3"/>
  <c r="M13" i="3"/>
  <c r="M12" i="3"/>
  <c r="M11" i="3"/>
  <c r="M10" i="3"/>
  <c r="M9" i="3"/>
  <c r="M8" i="3"/>
  <c r="M6" i="3"/>
  <c r="M5" i="3" s="1"/>
  <c r="M131" i="3" l="1"/>
  <c r="M149" i="3"/>
  <c r="M31" i="3"/>
  <c r="M146" i="3"/>
  <c r="D6" i="12" s="1"/>
  <c r="M53" i="3"/>
  <c r="M7" i="3"/>
  <c r="M4" i="3" s="1"/>
  <c r="D4" i="4" s="1"/>
  <c r="M34" i="3"/>
  <c r="M49" i="3"/>
  <c r="M64" i="3"/>
  <c r="N2" i="11"/>
  <c r="F103" i="27"/>
  <c r="F22" i="27" s="1"/>
  <c r="D10" i="4"/>
  <c r="F79" i="27"/>
  <c r="F20" i="27" s="1"/>
  <c r="F87" i="27"/>
  <c r="F21" i="27" s="1"/>
  <c r="M43" i="3"/>
  <c r="M107" i="3"/>
  <c r="M135" i="3"/>
  <c r="D5" i="12" s="1"/>
  <c r="M19" i="3"/>
  <c r="M67" i="3"/>
  <c r="M61" i="3" s="1"/>
  <c r="D7" i="4" s="1"/>
  <c r="M156" i="3"/>
  <c r="M155" i="3" s="1"/>
  <c r="D7" i="12" s="1"/>
  <c r="M27" i="3"/>
  <c r="F53" i="27"/>
  <c r="F18" i="27" s="1"/>
  <c r="F65" i="27"/>
  <c r="F19" i="27" s="1"/>
  <c r="M92" i="3"/>
  <c r="M128" i="3"/>
  <c r="M18" i="3"/>
  <c r="D5" i="4" s="1"/>
  <c r="M39" i="3" l="1"/>
  <c r="D6" i="4" s="1"/>
  <c r="M91" i="3"/>
  <c r="D9" i="4" s="1"/>
  <c r="F24" i="27"/>
  <c r="N2" i="3"/>
  <c r="N126" i="3"/>
  <c r="D4" i="12"/>
  <c r="F26" i="27"/>
  <c r="F28" i="27" s="1"/>
  <c r="H6" i="32" l="1"/>
  <c r="D12" i="21" s="1"/>
  <c r="D7" i="13"/>
  <c r="D6" i="13"/>
  <c r="D5" i="13"/>
  <c r="D4" i="13"/>
  <c r="H7" i="32" l="1"/>
  <c r="H8" i="32"/>
  <c r="D11" i="21" l="1"/>
  <c r="D10" i="21"/>
  <c r="D9" i="21"/>
  <c r="F114" i="31" l="1"/>
  <c r="F112" i="31"/>
  <c r="F110" i="31"/>
  <c r="F108" i="31"/>
  <c r="F106" i="31"/>
  <c r="F104" i="31"/>
  <c r="F102" i="31"/>
  <c r="F96" i="31"/>
  <c r="F94" i="31"/>
  <c r="F92" i="31"/>
  <c r="F90" i="31"/>
  <c r="F88" i="31"/>
  <c r="F86" i="31"/>
  <c r="F84" i="31"/>
  <c r="F82" i="31"/>
  <c r="F80" i="31"/>
  <c r="F75" i="31"/>
  <c r="F73" i="31"/>
  <c r="F67" i="31"/>
  <c r="F65" i="31"/>
  <c r="F63" i="31"/>
  <c r="F62" i="31"/>
  <c r="F59" i="31"/>
  <c r="F57" i="31"/>
  <c r="F55" i="31"/>
  <c r="F53" i="31"/>
  <c r="F51" i="31"/>
  <c r="F50" i="31"/>
  <c r="F47" i="31"/>
  <c r="F46" i="31"/>
  <c r="F43" i="31"/>
  <c r="F42" i="31"/>
  <c r="F39" i="31"/>
  <c r="F31" i="31"/>
  <c r="F29" i="31"/>
  <c r="F33" i="31" s="1"/>
  <c r="D4" i="16" s="1"/>
  <c r="F23" i="31"/>
  <c r="F21" i="31"/>
  <c r="F19" i="31"/>
  <c r="F17" i="31"/>
  <c r="F15" i="31"/>
  <c r="F11" i="31"/>
  <c r="F9" i="31"/>
  <c r="F69" i="31" l="1"/>
  <c r="D5" i="16" s="1"/>
  <c r="F116" i="31"/>
  <c r="D8" i="16" s="1"/>
  <c r="F25" i="31"/>
  <c r="D3" i="16" s="1"/>
  <c r="F77" i="31"/>
  <c r="D6" i="16" s="1"/>
  <c r="F98" i="31"/>
  <c r="F118" i="31" l="1"/>
  <c r="D7" i="16"/>
  <c r="D10" i="16"/>
  <c r="D7" i="21" s="1"/>
  <c r="F218" i="30"/>
  <c r="F216" i="30"/>
  <c r="F214" i="30"/>
  <c r="F212" i="30"/>
  <c r="F210" i="30"/>
  <c r="F208" i="30"/>
  <c r="F206" i="30"/>
  <c r="F204" i="30"/>
  <c r="F202" i="30"/>
  <c r="F196" i="30"/>
  <c r="F194" i="30"/>
  <c r="F192" i="30"/>
  <c r="F190" i="30"/>
  <c r="F188" i="30"/>
  <c r="F186" i="30"/>
  <c r="F184" i="30"/>
  <c r="F178" i="30"/>
  <c r="F177" i="30"/>
  <c r="F174" i="30"/>
  <c r="F172" i="30"/>
  <c r="F170" i="30"/>
  <c r="F168" i="30"/>
  <c r="F166" i="30"/>
  <c r="F164" i="30"/>
  <c r="F162" i="30"/>
  <c r="F160" i="30"/>
  <c r="F158" i="30"/>
  <c r="F156" i="30"/>
  <c r="F149" i="30"/>
  <c r="F147" i="30"/>
  <c r="F145" i="30"/>
  <c r="F143" i="30"/>
  <c r="F141" i="30"/>
  <c r="F138" i="30"/>
  <c r="F136" i="30"/>
  <c r="F134" i="30"/>
  <c r="F132" i="30"/>
  <c r="F130" i="30"/>
  <c r="F128" i="30"/>
  <c r="F126" i="30"/>
  <c r="F124" i="30"/>
  <c r="F122" i="30"/>
  <c r="F120" i="30"/>
  <c r="F116" i="30"/>
  <c r="F113" i="30"/>
  <c r="F112" i="30"/>
  <c r="F111" i="30"/>
  <c r="F110" i="30"/>
  <c r="F109" i="30"/>
  <c r="F108" i="30"/>
  <c r="F105" i="30"/>
  <c r="F102" i="30"/>
  <c r="F101" i="30"/>
  <c r="F100" i="30"/>
  <c r="F99" i="30"/>
  <c r="F98" i="30"/>
  <c r="F97" i="30"/>
  <c r="F96" i="30"/>
  <c r="F95" i="30"/>
  <c r="F94" i="30"/>
  <c r="F93" i="30"/>
  <c r="F92" i="30"/>
  <c r="F89" i="30"/>
  <c r="F86" i="30"/>
  <c r="F81" i="30"/>
  <c r="F79" i="30"/>
  <c r="F77" i="30"/>
  <c r="F75" i="30"/>
  <c r="F73" i="30"/>
  <c r="F71" i="30"/>
  <c r="F63" i="30"/>
  <c r="F61" i="30"/>
  <c r="F59" i="30"/>
  <c r="F58" i="30"/>
  <c r="F55" i="30"/>
  <c r="F53" i="30"/>
  <c r="F51" i="30"/>
  <c r="F49" i="30"/>
  <c r="F47" i="30"/>
  <c r="F46" i="30"/>
  <c r="F43" i="30"/>
  <c r="F42" i="30"/>
  <c r="F39" i="30"/>
  <c r="F38" i="30"/>
  <c r="F35" i="30"/>
  <c r="F27" i="30"/>
  <c r="F25" i="30"/>
  <c r="F23" i="30"/>
  <c r="F21" i="30"/>
  <c r="F19" i="30"/>
  <c r="F17" i="30"/>
  <c r="F15" i="30"/>
  <c r="F11" i="30"/>
  <c r="F9" i="30"/>
  <c r="F65" i="30" l="1"/>
  <c r="D4" i="14" s="1"/>
  <c r="F151" i="30"/>
  <c r="D5" i="14" s="1"/>
  <c r="F29" i="30"/>
  <c r="D3" i="14" s="1"/>
  <c r="F197" i="30"/>
  <c r="D6" i="14" s="1"/>
  <c r="F220" i="30"/>
  <c r="D7" i="14" s="1"/>
  <c r="D9" i="14" l="1"/>
  <c r="D6" i="21" s="1"/>
  <c r="D5" i="21" s="1"/>
  <c r="F222" i="30"/>
  <c r="D8" i="12" l="1"/>
  <c r="D10" i="6"/>
  <c r="D8" i="13"/>
  <c r="D6" i="2" l="1"/>
  <c r="D10" i="12"/>
  <c r="D9" i="12"/>
  <c r="D9" i="2"/>
  <c r="D10" i="13"/>
  <c r="D9" i="13"/>
  <c r="D8" i="2"/>
  <c r="D12" i="6"/>
  <c r="D11" i="6"/>
  <c r="D7" i="2" l="1"/>
  <c r="F58" i="24"/>
  <c r="F57" i="24"/>
  <c r="F56" i="24"/>
  <c r="F53" i="24"/>
  <c r="F52" i="24"/>
  <c r="F49" i="24"/>
  <c r="F48" i="24"/>
  <c r="F47" i="24"/>
  <c r="F46" i="24"/>
  <c r="F43" i="24"/>
  <c r="F42" i="24"/>
  <c r="F41" i="24"/>
  <c r="F38" i="24"/>
  <c r="F37" i="24"/>
  <c r="F36" i="24"/>
  <c r="F35" i="24"/>
  <c r="F34" i="24"/>
  <c r="F33" i="24"/>
  <c r="F32" i="24"/>
  <c r="F31" i="24"/>
  <c r="F30" i="24"/>
  <c r="F29" i="24"/>
  <c r="F28" i="24"/>
  <c r="F24" i="24"/>
  <c r="F23" i="24"/>
  <c r="F22" i="24"/>
  <c r="F21" i="24"/>
  <c r="F20" i="24"/>
  <c r="F19" i="24"/>
  <c r="F18" i="24"/>
  <c r="F17" i="24"/>
  <c r="F16" i="24"/>
  <c r="F15" i="24"/>
  <c r="F11" i="24"/>
  <c r="F10" i="24"/>
  <c r="F8" i="24"/>
  <c r="F62" i="24" l="1"/>
  <c r="D13" i="21" s="1"/>
  <c r="D8" i="21" l="1"/>
  <c r="D11" i="4" l="1"/>
  <c r="D13" i="4" l="1"/>
  <c r="D12" i="4"/>
  <c r="D5" i="2"/>
  <c r="D4" i="2" s="1"/>
  <c r="D10" i="2" s="1"/>
  <c r="D4" i="21" s="1"/>
  <c r="D14" i="21" s="1"/>
  <c r="D15" i="21" l="1"/>
  <c r="D12" i="2"/>
  <c r="D11" i="2"/>
  <c r="D17" i="21" l="1"/>
  <c r="D16" i="21"/>
</calcChain>
</file>

<file path=xl/sharedStrings.xml><?xml version="1.0" encoding="utf-8"?>
<sst xmlns="http://schemas.openxmlformats.org/spreadsheetml/2006/main" count="2127" uniqueCount="912">
  <si>
    <t>PROJEKTANTSKI PREDRAČUN</t>
  </si>
  <si>
    <t>PZI</t>
  </si>
  <si>
    <t>,</t>
  </si>
  <si>
    <t>1.</t>
  </si>
  <si>
    <t>Cesta</t>
  </si>
  <si>
    <t>2.</t>
  </si>
  <si>
    <t xml:space="preserve">SKUPAJ </t>
  </si>
  <si>
    <t>DDV 22%</t>
  </si>
  <si>
    <t>SKUPAJ Z DDV</t>
  </si>
  <si>
    <t>Postavka</t>
  </si>
  <si>
    <t>Normativ</t>
  </si>
  <si>
    <t>Opis postavke</t>
  </si>
  <si>
    <t>Opomba postavke</t>
  </si>
  <si>
    <t xml:space="preserve">Enota </t>
  </si>
  <si>
    <t>Cena za enoto</t>
  </si>
  <si>
    <t>Skupaj</t>
  </si>
  <si>
    <t>1  PREDDELA</t>
  </si>
  <si>
    <t>1.1 Geodetska dela</t>
  </si>
  <si>
    <t>0001</t>
  </si>
  <si>
    <t>Obnovitev in zavarovanje zakoličbe osi trase javne ceste v ravninskem terenu</t>
  </si>
  <si>
    <t>km</t>
  </si>
  <si>
    <t>0002</t>
  </si>
  <si>
    <t>kos</t>
  </si>
  <si>
    <t>0003</t>
  </si>
  <si>
    <t>0004</t>
  </si>
  <si>
    <t>1.2 Čiščenje terena</t>
  </si>
  <si>
    <t>m2</t>
  </si>
  <si>
    <t>0005</t>
  </si>
  <si>
    <t>Demontaža prometnega znaka na enem podstavku</t>
  </si>
  <si>
    <t>0006</t>
  </si>
  <si>
    <t>0007</t>
  </si>
  <si>
    <t>m1</t>
  </si>
  <si>
    <t>0011</t>
  </si>
  <si>
    <t>2 ZEMELJSKA DELA</t>
  </si>
  <si>
    <t>2.1 Izkopi</t>
  </si>
  <si>
    <t>m3</t>
  </si>
  <si>
    <t>Stripping of fertile soil</t>
  </si>
  <si>
    <t>2.2 Planum temeljnih tal</t>
  </si>
  <si>
    <t>Ureditev planuma temeljnih tal zrnate kamnine - 3. kategorije</t>
  </si>
  <si>
    <t>2.5 Brežine in zelenice</t>
  </si>
  <si>
    <t>Z dobavo humusa iz začasne deponije.</t>
  </si>
  <si>
    <t>Doplačilo za zatravitev s semenom</t>
  </si>
  <si>
    <t>2.9 Prevozi, razprostiranje in ureditev deponij materiala</t>
  </si>
  <si>
    <t>t</t>
  </si>
  <si>
    <t>3 VOZIŠČNE KONSTRUKCIJE</t>
  </si>
  <si>
    <t>3.1 Nosilne plasti</t>
  </si>
  <si>
    <t>Sub-base from asphalt mixture of bituminous 0/16 or 0/16S mm grains of sand in the thickness of 8 cm</t>
  </si>
  <si>
    <t>3.2 Obrabne in zaporne plasti</t>
  </si>
  <si>
    <t>Čiščenje utrjene/odrezkane površine podlage pred pobrizgom z bitumenskim vezivom</t>
  </si>
  <si>
    <t>Pobrizg podlage z bitumensko emulzijo 0,4 kg/m2</t>
  </si>
  <si>
    <t>3.5 Robni elementi vozišč</t>
  </si>
  <si>
    <t>4 ODVODNJAVANJE</t>
  </si>
  <si>
    <t>4.2 Globinsko odvodnjavanje-drenaža</t>
  </si>
  <si>
    <t>Izdelava vzdolžne in prečne drenaže globoke 1,1m do 2,0m, iz zmesi kamnitih zrn, na podložni plasti iz cementnega betona</t>
  </si>
  <si>
    <t>Izvedba DNK drenažnih cevi DN 160</t>
  </si>
  <si>
    <t>Disassembly of traffic signs</t>
  </si>
  <si>
    <t>Zasip drenažnega rebra z zmesjo naravnih kamnitih zrn</t>
  </si>
  <si>
    <t>4.3 Globinsko odvodnjavanje - kanalizacija</t>
  </si>
  <si>
    <t>Obbetoniranje cevi za kanalizacijo s cementnim betonom C 8/10 po detajlu iz načrta premera 30 cm</t>
  </si>
  <si>
    <t>Obbetoniranje cevi med jaškom in iztočno glavo kanalizacije</t>
  </si>
  <si>
    <t>Preizkus tesnosti cevi premera 21 do 50 cm</t>
  </si>
  <si>
    <t>Pregled vgrajenih cevi s TV kamero</t>
  </si>
  <si>
    <t>4.4 Jaški</t>
  </si>
  <si>
    <t>Cestni požiralnik izveden v cesti oziroma muldi (kadjunastem jarku)</t>
  </si>
  <si>
    <t>44 334</t>
  </si>
  <si>
    <t>Izdelava jaška iz polietilena, krožnega prereza s premerom 80cm, globokega 1,0 do 1,5m</t>
  </si>
  <si>
    <t>Revizijski jašek meteorne kanalizacije</t>
  </si>
  <si>
    <t>44 972</t>
  </si>
  <si>
    <t>Dobava in vgraditev pokrova iz duktilne litine z nosilnostjo 400 kN, krožnega prereza s premerom 600 mm</t>
  </si>
  <si>
    <t>6 OPREMA  CEST</t>
  </si>
  <si>
    <t>6.1 Pokončna oprema cest</t>
  </si>
  <si>
    <t>61 132</t>
  </si>
  <si>
    <t>61 217</t>
  </si>
  <si>
    <t>Dobava in vgraditev stebrička za prometni znak iz vroče cinkane jeklene cevi s premerom 64 mm, dolge 3500 mm</t>
  </si>
  <si>
    <t>6.2 Označbe na cestišču</t>
  </si>
  <si>
    <t>Prehodi za pešce (bele barve)</t>
  </si>
  <si>
    <t>7 TUJE STORITVE</t>
  </si>
  <si>
    <t>7.9 Preizkusi, nadzor in tehnična dokumentacija</t>
  </si>
  <si>
    <t>Projektantski nadzor</t>
  </si>
  <si>
    <t>ure</t>
  </si>
  <si>
    <t>Geotehnični nadzor</t>
  </si>
  <si>
    <t>Izdelava projektne dokumentacije za projekt izvedenih del</t>
  </si>
  <si>
    <t>PREDDELA</t>
  </si>
  <si>
    <t>ZEMELJSKA DELA</t>
  </si>
  <si>
    <t>3.</t>
  </si>
  <si>
    <t>VOZIŠČNE KONSTRUKCIJE</t>
  </si>
  <si>
    <t>4.</t>
  </si>
  <si>
    <t>ODVODNJAVANJE</t>
  </si>
  <si>
    <t>6.</t>
  </si>
  <si>
    <t>OPREMA CEST</t>
  </si>
  <si>
    <t>7.</t>
  </si>
  <si>
    <t>TUJE STORITVE</t>
  </si>
  <si>
    <t>Dobava in vgraditev stebrička za prometni znak iz vroče cinkane jeklene cevi s premerom 64 mm, dolge 3000 mm</t>
  </si>
  <si>
    <t>2.4 Nasipi, zasipi, klini, posteljica in glinasti naboj</t>
  </si>
  <si>
    <t>kpl</t>
  </si>
  <si>
    <t>5.</t>
  </si>
  <si>
    <t xml:space="preserve"> </t>
  </si>
  <si>
    <t>PZI ureditev križišča cest R1-227/1264 Ravne - Kotlje R1-227/1423 Kotlje - Slovenj Gradec in lokalnih cest</t>
  </si>
  <si>
    <t>Površina za pešce in kolesarska steza</t>
  </si>
  <si>
    <t>Projektantski predračun -  regionalna cesta</t>
  </si>
  <si>
    <t>Demontaža prometnega znaka na dveh podstavkih in odvoz na začasno deponijo</t>
  </si>
  <si>
    <t xml:space="preserve">kos </t>
  </si>
  <si>
    <t xml:space="preserve">Demontaža plastičnega smernika </t>
  </si>
  <si>
    <t>Odstranitev prometnega znaka s premerom 400m</t>
  </si>
  <si>
    <t>Rezkanje in odvoz asfaltne krovne plasti v debelini nad 10 cm</t>
  </si>
  <si>
    <t>12 498</t>
  </si>
  <si>
    <t>Širok izkop zrnate kamnine - 3. kategorije - strojno z nakladanjem</t>
  </si>
  <si>
    <t>S 21 114</t>
  </si>
  <si>
    <t>S 21 234</t>
  </si>
  <si>
    <t>S 11 121</t>
  </si>
  <si>
    <t>S 12 211</t>
  </si>
  <si>
    <t>S 12 212</t>
  </si>
  <si>
    <t>S 12 261</t>
  </si>
  <si>
    <t>S 12 281</t>
  </si>
  <si>
    <t xml:space="preserve">S 12 323 </t>
  </si>
  <si>
    <t xml:space="preserve">S 12 391 </t>
  </si>
  <si>
    <t>S 22 113</t>
  </si>
  <si>
    <t>S 24 474</t>
  </si>
  <si>
    <t>Izdelava posteljice iz drobljenih kamnitih zrn v debelini 30 cm</t>
  </si>
  <si>
    <t>S 24 611</t>
  </si>
  <si>
    <t>Ureditev planuma nasipa, zasipa, klina ali posteljice iz vezljive zemljine - 3. kategorije</t>
  </si>
  <si>
    <t>Humuziranje brežine z valjanjem, v debelini do 15 cm - strojno</t>
  </si>
  <si>
    <t>S 25 122</t>
  </si>
  <si>
    <t>S 25 151</t>
  </si>
  <si>
    <t>S 31 132</t>
  </si>
  <si>
    <t>Izdelava nevezane nosilne plasti enakomerno zrnatega drobljenca iz kamnine v debelini 21 do 30 cm, granulacije 0/22</t>
  </si>
  <si>
    <t>S 31 131</t>
  </si>
  <si>
    <t>S 31 345</t>
  </si>
  <si>
    <t>S 32 273</t>
  </si>
  <si>
    <t>3.4 Tlakovane obrabne plasti</t>
  </si>
  <si>
    <t>S 34 152</t>
  </si>
  <si>
    <t>S 32 591</t>
  </si>
  <si>
    <t>S 32 562</t>
  </si>
  <si>
    <t>S 34 172</t>
  </si>
  <si>
    <t>Izdelava obrabne plasti iz malih tlakovcev iz silikatne kamnine velikosti ..cm/..cm/..cm, stiki zaliti s cementno malto</t>
  </si>
  <si>
    <t xml:space="preserve">S 34 913 </t>
  </si>
  <si>
    <t>Izdelava obrabne plati iz malih tlakovcev iz silikatne kamnine velikosti 10cm/ 10cm/ 10cm, stiki zaliti s cementno malto</t>
  </si>
  <si>
    <t>izdelava ločilnega otoka na kraku</t>
  </si>
  <si>
    <t xml:space="preserve">Postavljenega na višino +12cm. </t>
  </si>
  <si>
    <t>S 35 214</t>
  </si>
  <si>
    <t>S 35 235</t>
  </si>
  <si>
    <t>Dobava in vgraditev predfabriciranega dvignjenega robnika iz cementnega betona  s prerezom 15/25/100 cm</t>
  </si>
  <si>
    <t>Dobava in vgraditev predfabriciranega pogreznjenega robnika iz cementnega betona z izmerami 15/25/100 cm</t>
  </si>
  <si>
    <t>Dobava in vgraditev predfabriciranega zavojnega robnika iz cementnega betona  s prerezom 15/25/50 cm</t>
  </si>
  <si>
    <t>S 35 297</t>
  </si>
  <si>
    <t>3.6 Bankine</t>
  </si>
  <si>
    <t>S 36 114</t>
  </si>
  <si>
    <t>Izdelava bankine iz gramoza ali naravno zdrobljenega kamnitega materiala, široke nad 1,00m</t>
  </si>
  <si>
    <t>S 36 113</t>
  </si>
  <si>
    <t>Izdelava bankine iz gramoza ali naravno zdrobljenega kamnitega materiala, široke nad 0,76 m do 1,00m</t>
  </si>
  <si>
    <t>S 43 511</t>
  </si>
  <si>
    <t>S 43 274</t>
  </si>
  <si>
    <t>S 43 832</t>
  </si>
  <si>
    <t>S 43 831</t>
  </si>
  <si>
    <t>Preskus tesnosti cevi premera do 20 cm</t>
  </si>
  <si>
    <t>S 43 841</t>
  </si>
  <si>
    <t>Izdelava jaška iz polietilena, krožnega prereza s premerom 50 cm, globokega do 1,0 m</t>
  </si>
  <si>
    <t>S 44 331</t>
  </si>
  <si>
    <t>43 824</t>
  </si>
  <si>
    <t>Dobava in vgraditev linijske rešetke iz duktilne litine z nosilnostjo 250 kN</t>
  </si>
  <si>
    <t>L-rešetka</t>
  </si>
  <si>
    <t>5 GRADBENA IN OBRTNIŠKA DELA</t>
  </si>
  <si>
    <t>5.8 Ključavničarska dela in dela v jeklu</t>
  </si>
  <si>
    <t>Dobava, postavitev nadstrešnice za avtobusno postajališče, vključno z vsemi pripravljalnimi deli (izkop, opaževaje, vezanje aramture, izdelava temelja)</t>
  </si>
  <si>
    <t>Izdelava temelja iz cementnega betona C 20/25, globine 100 cm, premera 30 cm</t>
  </si>
  <si>
    <t>S 61 217</t>
  </si>
  <si>
    <t>S 61 216</t>
  </si>
  <si>
    <t>Dobava in vgraditev stebrička za prometni znak iz vroče cinkane jeklene cevi s premerom 64 mm, dolge 6000 mm</t>
  </si>
  <si>
    <t xml:space="preserve">S 61 612 </t>
  </si>
  <si>
    <t>Dobava in pritrditev okroglega prometnega znaka, podloga iz vroče cinkane jeklene pločevine, znak z odsevno folijo RA3 vrste, premera 600mm</t>
  </si>
  <si>
    <t>S 61 728</t>
  </si>
  <si>
    <t>Dobava in pritrditev prometnega znaka, podloga iz aluminijaste pločevine, znak z rumeno barvo - folijo RA2 vrste, velikosti nad 4,00 m2</t>
  </si>
  <si>
    <t>Predkrižiščne table</t>
  </si>
  <si>
    <t>drog za predkrižiščno tablo</t>
  </si>
  <si>
    <t>S 62 113</t>
  </si>
  <si>
    <t>Izdelava tankoslojnevzdolžne označbe na vozišču z enokomponentno belo barvo, vključno 250 g/m2 posipa z drobci / kroglicami stekla, strojno, debelina plasti suhe snovi 250 mikrometra, širina črte 15 cm</t>
  </si>
  <si>
    <t>neprekinjena črta</t>
  </si>
  <si>
    <t>prekinjena črta</t>
  </si>
  <si>
    <t>prekinjena črta (avtobusno postajališče)</t>
  </si>
  <si>
    <t>S 62 253</t>
  </si>
  <si>
    <t>Doplačilo za izdelavo prekinjenih vzdolžnih označb na vozišču, širina črte 15 cm</t>
  </si>
  <si>
    <r>
      <t>Izdelava tankoslojne prečne in ostalih označb na vozišču z enokomponentno belo barvo, vključno 250 g/m</t>
    </r>
    <r>
      <rPr>
        <vertAlign val="superscript"/>
        <sz val="10"/>
        <rFont val="Arial"/>
        <family val="2"/>
        <charset val="238"/>
      </rPr>
      <t>2</t>
    </r>
    <r>
      <rPr>
        <sz val="10"/>
        <rFont val="Arial"/>
        <family val="2"/>
        <charset val="238"/>
      </rPr>
      <t xml:space="preserve"> posipa z drobci / kroglicami stekla, strojno, debelina plasti suhe snovi 250 </t>
    </r>
    <r>
      <rPr>
        <sz val="10"/>
        <rFont val="Symbol"/>
        <family val="1"/>
        <charset val="2"/>
      </rPr>
      <t>m</t>
    </r>
    <r>
      <rPr>
        <sz val="10"/>
        <rFont val="Arial"/>
        <family val="2"/>
        <charset val="238"/>
      </rPr>
      <t>m, površina označbe nad 1,5 m</t>
    </r>
    <r>
      <rPr>
        <vertAlign val="superscript"/>
        <sz val="10"/>
        <rFont val="Arial"/>
        <family val="2"/>
        <charset val="238"/>
      </rPr>
      <t>2</t>
    </r>
  </si>
  <si>
    <t>S 62 168</t>
  </si>
  <si>
    <t>napis "BUS"</t>
  </si>
  <si>
    <r>
      <t>Izdelava tankoslojne prečne in ostalih označb na vozišču z enokomponentno rumeno barvo, vključno 250 g/m</t>
    </r>
    <r>
      <rPr>
        <vertAlign val="superscript"/>
        <sz val="10"/>
        <rFont val="Arial"/>
        <family val="2"/>
        <charset val="238"/>
      </rPr>
      <t>2</t>
    </r>
    <r>
      <rPr>
        <sz val="10"/>
        <rFont val="Arial"/>
        <family val="2"/>
        <charset val="238"/>
      </rPr>
      <t xml:space="preserve"> posipa z drobci / kroglicami stekla, strojno, debelina plasti suhe snovi 250 </t>
    </r>
    <r>
      <rPr>
        <sz val="10"/>
        <rFont val="Symbol"/>
        <family val="1"/>
        <charset val="2"/>
      </rPr>
      <t>m</t>
    </r>
    <r>
      <rPr>
        <sz val="10"/>
        <rFont val="Arial"/>
        <family val="2"/>
        <charset val="238"/>
      </rPr>
      <t>m, površina označbe nad 1,5 m</t>
    </r>
    <r>
      <rPr>
        <vertAlign val="superscript"/>
        <sz val="10"/>
        <rFont val="Arial"/>
        <family val="2"/>
        <charset val="238"/>
      </rPr>
      <t>2</t>
    </r>
  </si>
  <si>
    <t>S 79 311</t>
  </si>
  <si>
    <t>S 79 351</t>
  </si>
  <si>
    <t>S 79 514</t>
  </si>
  <si>
    <t>Izdelava poročila za vnos podatkov prometne signalizacije v BCP (Banka cestnih podatkov)</t>
  </si>
  <si>
    <t xml:space="preserve">kpl </t>
  </si>
  <si>
    <t>S 12 321</t>
  </si>
  <si>
    <t>Porušitev in odstranitev asfaltne plasti v debelini do 5 cm</t>
  </si>
  <si>
    <t>S 12 344</t>
  </si>
  <si>
    <t>Porušitev in odstranitev tlakovanega vozišča iz kock s stranico nad 18 cm</t>
  </si>
  <si>
    <t>Porušitev in odstranitev robnika iz cementnega betona prereza 8/20</t>
  </si>
  <si>
    <t>Široki izkop zrnate kamnine - 3. kategorije - strojno z nakladanjem</t>
  </si>
  <si>
    <t>S 31 111</t>
  </si>
  <si>
    <t>Izdelava nevezane nosilne plasti gramoza v debelini do 20 cm</t>
  </si>
  <si>
    <t>S 35 236</t>
  </si>
  <si>
    <t>Dobava in vgraditev predfabriciranega robnika iz cementnega betona s prerezom 8/20</t>
  </si>
  <si>
    <t>S 62 111</t>
  </si>
  <si>
    <t>Izdelava tankoslojnevzdolžne označbe na vozišču z enokomponentno belo barvo, vključno 250 g/m2 posipa z drobci / kroglicami stekla, strojno, debelina plasti suhe snovi 250 mikrometra, širina črte 10 cm</t>
  </si>
  <si>
    <t>S 62 165</t>
  </si>
  <si>
    <r>
      <t>Izdelava tankoslojne prečne in ostalih označb na vozišču z enokomponentno rumeno barvo, vključno 250 g/m</t>
    </r>
    <r>
      <rPr>
        <vertAlign val="superscript"/>
        <sz val="10"/>
        <rFont val="Arial"/>
        <family val="2"/>
        <charset val="238"/>
      </rPr>
      <t>2</t>
    </r>
    <r>
      <rPr>
        <sz val="10"/>
        <rFont val="Arial"/>
        <family val="2"/>
        <charset val="238"/>
      </rPr>
      <t xml:space="preserve"> posipa z drobci / kroglicami stekla, strojno, debelina plasti suhe snovi 250 </t>
    </r>
    <r>
      <rPr>
        <sz val="10"/>
        <rFont val="Symbol"/>
        <family val="1"/>
        <charset val="2"/>
      </rPr>
      <t>m</t>
    </r>
    <r>
      <rPr>
        <sz val="10"/>
        <rFont val="Arial"/>
        <family val="2"/>
        <charset val="238"/>
      </rPr>
      <t>m, površina označbe do 0,5 m</t>
    </r>
    <r>
      <rPr>
        <vertAlign val="superscript"/>
        <sz val="10"/>
        <rFont val="Arial"/>
        <family val="2"/>
        <charset val="238"/>
      </rPr>
      <t>2</t>
    </r>
  </si>
  <si>
    <r>
      <t>Izdelava tankoslojne prečne in ostalih označb na vozišču z enokomponentno rumeno barvo, vključno 250 g/m</t>
    </r>
    <r>
      <rPr>
        <vertAlign val="superscript"/>
        <sz val="10"/>
        <rFont val="Arial"/>
        <family val="2"/>
        <charset val="238"/>
      </rPr>
      <t>2</t>
    </r>
    <r>
      <rPr>
        <sz val="10"/>
        <rFont val="Arial"/>
        <family val="2"/>
        <charset val="238"/>
      </rPr>
      <t xml:space="preserve"> posipa z drobci / kroglicami stekla, strojno, debelina plasti suhe snovi 250 </t>
    </r>
    <r>
      <rPr>
        <sz val="10"/>
        <rFont val="Symbol"/>
        <family val="1"/>
        <charset val="2"/>
      </rPr>
      <t>m</t>
    </r>
    <r>
      <rPr>
        <sz val="10"/>
        <rFont val="Arial"/>
        <family val="2"/>
        <charset val="238"/>
      </rPr>
      <t>m, površina označbe 0,6 do 1,0 m</t>
    </r>
    <r>
      <rPr>
        <vertAlign val="superscript"/>
        <sz val="10"/>
        <rFont val="Arial"/>
        <family val="2"/>
        <charset val="238"/>
      </rPr>
      <t>2</t>
    </r>
  </si>
  <si>
    <t>S 62 241</t>
  </si>
  <si>
    <t>Doplačilo za ročno izdelavo ostalih označb na vozišču, posamezna površina označbe do 0,5m2</t>
  </si>
  <si>
    <t>Doplačilo za ročno izdelavo ostalih označb na vozišču, posamezna površina označbe do 0,6 do 1,0m2</t>
  </si>
  <si>
    <t>Doplačilo za ročno izdelavo ostalih označb na vozišču, posamezna površina označbe nad 1,5m2</t>
  </si>
  <si>
    <t>S 62 251</t>
  </si>
  <si>
    <t>Doplačilo za izdelavo prekinenih vzdolžnih označb na vozišču, širina črte 10 cm</t>
  </si>
  <si>
    <t>Projektantski predračun -  lokalna cesta</t>
  </si>
  <si>
    <t>S 12 342</t>
  </si>
  <si>
    <t>Porušitev in odstranitev tlakovanega vozišča iz kock s stranico 9 do 12 cm</t>
  </si>
  <si>
    <t>Turistična tabla</t>
  </si>
  <si>
    <t>Odstranitev prometnega znaka s premerom 600m</t>
  </si>
  <si>
    <t>S 12 282</t>
  </si>
  <si>
    <t>Porušitev in odstranitev poglobljenega robnika iz cementnega betona (15/25)</t>
  </si>
  <si>
    <t>S 12 151</t>
  </si>
  <si>
    <t>Posek in odstranitev drevesa z deblom premera 11 do 30 cm ter odstranitev vej</t>
  </si>
  <si>
    <t>Porušitev in odstranitev železne dekorativne skulpture vključno z odvozom na začasno deponijo, deponiranjem ter prevozom in postavitev na lokacijo po želji lastnika/investitorja</t>
  </si>
  <si>
    <t>Porušitev in odstranitev ograje iz lesenih letev do višine h=1,50m</t>
  </si>
  <si>
    <t>Površinski izkop plodne zemljine - 1. kategorije - sktrojno z nakladanjem (odriv humusa do globine 20 cm)</t>
  </si>
  <si>
    <t>S 43 112</t>
  </si>
  <si>
    <t>Izdelava kanalizacije iz cevi iz polivinilklorida, vgrajenih na planum izkopa, premera 20 cm v globini do 1,0 m</t>
  </si>
  <si>
    <t>S 61 622</t>
  </si>
  <si>
    <t>S 61 412</t>
  </si>
  <si>
    <t>0008</t>
  </si>
  <si>
    <t>0009</t>
  </si>
  <si>
    <t>0010</t>
  </si>
  <si>
    <t>Porušitev in odstranitev asfaltne plasti v debelini nad 10 cm</t>
  </si>
  <si>
    <t>S12 382</t>
  </si>
  <si>
    <t>Rezanje asflatne plasti s talno diamantno žago, debele 6 do 10 cm</t>
  </si>
  <si>
    <t>0/22</t>
  </si>
  <si>
    <t>0/63</t>
  </si>
  <si>
    <t>4.1 Površinsko odvodnjavanje</t>
  </si>
  <si>
    <t>S 61 214</t>
  </si>
  <si>
    <t>Dobava in vgraditev stebrička za prometni znak iz vroče cinkane jeklene cevi s premerom 64 mm, dolge 2000 mm</t>
  </si>
  <si>
    <t>Doplačilo za izdelavo konzolnega stebrička iz voče cinkane jeklene cevi s premerom 64 mm</t>
  </si>
  <si>
    <t>Dobava in pritrditev trikotnega prometnega znaka, podloga iz vroče cinkane jeklene pločevine, znak z odsevno folijo RA3 vrste, s stranico 600mm</t>
  </si>
  <si>
    <t>Dobava in pritrditev  prometnega znaka, podloga iz vroče cinkane jeklene pločevine, znak z odsevno folijo RA3 vrste, s stranico 600mm</t>
  </si>
  <si>
    <t>Avtobusno postajališče</t>
  </si>
  <si>
    <t>S 61 722</t>
  </si>
  <si>
    <t>Dobava in pritrditev prometnega znaka, podloga iz aluminijaste pločevine, znak s folijo RA3 vrste, velikost od 0,11 do 0,20 m2</t>
  </si>
  <si>
    <t>PZ 3313_D</t>
  </si>
  <si>
    <t>S 61 441</t>
  </si>
  <si>
    <t xml:space="preserve">S 61 912 </t>
  </si>
  <si>
    <t>0012</t>
  </si>
  <si>
    <t>0013</t>
  </si>
  <si>
    <r>
      <t>Izdelava začasne tankoslojne vzdolžne označbe na vozišču z enokomponentno belo barvo, vključno 250 g/m</t>
    </r>
    <r>
      <rPr>
        <vertAlign val="superscript"/>
        <sz val="10"/>
        <rFont val="Arial"/>
        <family val="2"/>
        <charset val="238"/>
      </rPr>
      <t>2</t>
    </r>
    <r>
      <rPr>
        <sz val="10"/>
        <rFont val="Arial"/>
        <family val="2"/>
        <charset val="238"/>
      </rPr>
      <t xml:space="preserve"> posipa z drobci / kroglicami stekla, strojno, debelina plasti suhe snovi 200 </t>
    </r>
    <r>
      <rPr>
        <sz val="10"/>
        <rFont val="Symbol"/>
        <family val="1"/>
        <charset val="2"/>
      </rPr>
      <t>m</t>
    </r>
    <r>
      <rPr>
        <sz val="10"/>
        <rFont val="Arial"/>
        <family val="2"/>
        <charset val="238"/>
      </rPr>
      <t>m, širina črte 30 cm</t>
    </r>
  </si>
  <si>
    <t>prekinjena črta na uvoznih krakih</t>
  </si>
  <si>
    <t>kolesarski prehodi</t>
  </si>
  <si>
    <r>
      <t>Izdelava tankoslojne prečne in ostalih označb na vozišču z enokomponentno rdečo barvo, vključno 250 g/m</t>
    </r>
    <r>
      <rPr>
        <vertAlign val="superscript"/>
        <sz val="10"/>
        <rFont val="Arial"/>
        <family val="2"/>
        <charset val="238"/>
      </rPr>
      <t>2</t>
    </r>
    <r>
      <rPr>
        <sz val="10"/>
        <rFont val="Arial"/>
        <family val="2"/>
        <charset val="238"/>
      </rPr>
      <t xml:space="preserve"> posipa z drobci / kroglicami stekla, strojno, debelina plasti suhe snovi 250 </t>
    </r>
    <r>
      <rPr>
        <sz val="10"/>
        <rFont val="Symbol"/>
        <family val="1"/>
        <charset val="2"/>
      </rPr>
      <t>m</t>
    </r>
    <r>
      <rPr>
        <sz val="10"/>
        <rFont val="Arial"/>
        <family val="2"/>
        <charset val="238"/>
      </rPr>
      <t>m, širina črte 20 cm</t>
    </r>
  </si>
  <si>
    <t>Neprekinjena črta</t>
  </si>
  <si>
    <t>Izdelava tankoslojne vzdolžne označbe na vozišču z enokomponentno belo barvo, vključno 250 g/m2 posipa z drobci / kroglicami stekla, strojno, debelina plasti suhe snovi 250 mikrometra, širina črte 10 cm</t>
  </si>
  <si>
    <t>Prekinjena črta</t>
  </si>
  <si>
    <t>S 62 242</t>
  </si>
  <si>
    <t>Doplačilo za ročno izdelavo ostalih označb na vozišču, posamezna površina označbe 0,6m2 do 1,0 m2</t>
  </si>
  <si>
    <t>Doplačilo za izdelavo kanalizacije v globini 1,1 do 2,0 m s cevmi premera 20 cm</t>
  </si>
  <si>
    <t xml:space="preserve">Cestni požiralnik </t>
  </si>
  <si>
    <t>Doplačilo za izdelavo prekinjenih vzdolžnih označb na vozišču, širina črte 12 cm</t>
  </si>
  <si>
    <t>kolesarski prehod</t>
  </si>
  <si>
    <t>GRADBENA IN OBRTNIŠKA DELA</t>
  </si>
  <si>
    <t>1PREDDELA</t>
  </si>
  <si>
    <t>REKAPITULACIJA - cesta - lokalna cesta</t>
  </si>
  <si>
    <t>1 PREDDELA</t>
  </si>
  <si>
    <t>6 OPREMA CEST</t>
  </si>
  <si>
    <t>REKAPITULACIJA - površina za pešce in kolesarje - lokalna cesta</t>
  </si>
  <si>
    <t>REKAPITULACIJA - površina za pešce in kolesarje - regionalna cesta</t>
  </si>
  <si>
    <t>REKAPITULACIJA - cesta - regionalna cesta</t>
  </si>
  <si>
    <t>Vgraditev predfabriciranih pogreznjenih robnikov iz cementnega betona s prerezom .../... cm</t>
  </si>
  <si>
    <t>Dimenzije 25/30 cm, vključno z dobavo na gradbišče</t>
  </si>
  <si>
    <t>Prevoz materiala na začasno odlagališče za ponovno vgradnjo</t>
  </si>
  <si>
    <t>Odlaganje odpadne zemljine in kamnine</t>
  </si>
  <si>
    <t>17 05 04</t>
  </si>
  <si>
    <t>0014</t>
  </si>
  <si>
    <t xml:space="preserve">SKUPNA REKAPITULACIJA </t>
  </si>
  <si>
    <t xml:space="preserve">REKAPITULACIJA VODOVODA </t>
  </si>
  <si>
    <t>Preddela</t>
  </si>
  <si>
    <t>Zemeljska dela</t>
  </si>
  <si>
    <t>Montažna dela</t>
  </si>
  <si>
    <t>Zaključna dela</t>
  </si>
  <si>
    <t>SKUPAJ</t>
  </si>
  <si>
    <t xml:space="preserve">Projekt izvedenih del PID </t>
  </si>
  <si>
    <t>Op. Od ponudnikov se zahteva zahteva dostava urnih postavk delavcev posameznih kvalifikacij in spisek razpoložljivih strojev in opreme, vključno s ceno po enoti eur/(m, m2, m3, ura, km…</t>
  </si>
  <si>
    <t>Št.</t>
  </si>
  <si>
    <t>Opis dela</t>
  </si>
  <si>
    <t>Enota</t>
  </si>
  <si>
    <t>Količina</t>
  </si>
  <si>
    <t>Cena na enoto (EUR)</t>
  </si>
  <si>
    <t>Vrednost brez DDV</t>
  </si>
  <si>
    <t>1</t>
  </si>
  <si>
    <t>VODOVOD na območju krožišč - novogradnja</t>
  </si>
  <si>
    <t>1.1</t>
  </si>
  <si>
    <t>1.1.1</t>
  </si>
  <si>
    <t>m</t>
  </si>
  <si>
    <t>1.1.2</t>
  </si>
  <si>
    <t>Izdelava, postavitev in demontaža gradbenih profilov.</t>
  </si>
  <si>
    <t>1.1.3</t>
  </si>
  <si>
    <t>1.1.4</t>
  </si>
  <si>
    <t>Zakoličba oz. trasna in višinska obeležba obstoječih komunalnih in drugih vodov in zaščita teh vodov na celotni trasi. Izvedba križanj z obstoječimi komunalnimi vodi in zaščita vodov skladno z detajli in pod nadzorom upravljalca vodov (zakoličba s strani upravljavca in nadzor upravljavca na terenu) vključno z obnovo opozorilnih trakov. Katastrski posnetek križanj in vnos v kataster komunalnih vodov (GIS). V ceni upoštevati prisotnost upravljavca  vodov na terenu ob izvedbi križanja in delo ter materiale za zaščito vodov na mestu prečkanja po navodilu upravljavca vodov.</t>
  </si>
  <si>
    <t xml:space="preserve"> - meteorni kanal; izvedba križanja: Vodovod nad kanalizacijo: -min vertikalni odmik med temenoma vodovoda in kanalizacije mora znašati min. 0,3 m;  vodovod pod kanalizacijo mora biti vertikalni odmik min 0,6 m; vodovod mora biti položen v zaščitno cev. </t>
  </si>
  <si>
    <t xml:space="preserve"> - vodovod obstoječi</t>
  </si>
  <si>
    <t xml:space="preserve"> - elektro vod; izvedba križanj: - min vertikalni odmik med  temenom vodovoda in elektro vodov mora znašati na mestu križanja  min 0,3 m; El. Kabel je potrebno položiti v zaščitno cev mapitel preseka 110 m. V ceni upoštevati delo, material in nadzor upravljavca voda, strošek izpada elektrike za čas prevezave.</t>
  </si>
  <si>
    <t xml:space="preserve"> - telekomunikacijski vodi: izvedba križanj: - min vertikalni odmik med  temenom vodovoda in telekomunikacijskih vodov mora znašati na mestu križanja  min 0,3 m;  Kabel je potrebno položiti v zaščitno cev mapitel preseka 110 m. V ceni upoštevati delo, material in nadzor upravljavca voda, strošek izpada oskrbe za čas prevezave.</t>
  </si>
  <si>
    <t>1.1.5</t>
  </si>
  <si>
    <t>Izvedba križanj z vsemi neevidentiranimi vodi in zaščita le-teh skladno s soglasji ter pod nadzorom upravljavca vodov, vključno z obnovo opozorilnih trakov. Katastrski posnetek v skladu z zbirnim katastrom podzemnih komunalnih vodov in vnos v GIS upravljavca. Obvezno priložiti fotografije vodov.</t>
  </si>
  <si>
    <t>1.1.6</t>
  </si>
  <si>
    <t>Ureditev provizorijev za prehod preko jarka v času gradnje v skladu s predpisi iz varstva pri delu z možnostjo prenosa in večkratno uporabo.</t>
  </si>
  <si>
    <t>Rušenje obstoječih armiranobetonskih jaškov s pokrovom, notranjih dimenzij cca 3x4x1,8, vključno z odvozom na deponijo in plačilom takse.</t>
  </si>
  <si>
    <t>SKUPAJ PREDDELA</t>
  </si>
  <si>
    <t>1.2</t>
  </si>
  <si>
    <t>Zemeljska in gradbena dela</t>
  </si>
  <si>
    <t>Op. Vse količine so podane v vgrajenem in utrjenem stanju</t>
  </si>
  <si>
    <t>1.2.1</t>
  </si>
  <si>
    <t xml:space="preserve">Odriv humusa - zemljina II. kat v debelini 20 cm, z odmetom materiala na stransko deponijo za kasnejšo uporabo.                                                                                </t>
  </si>
  <si>
    <t>1.2.2</t>
  </si>
  <si>
    <t xml:space="preserve">Kombinirani (strojno - ročni) izkop mat. III.  Ktg, naklon brežine 60°(GNG norme), z izvedbo zaščitnih in varnostnih ukrepov, z odvozom materiala na gradbiščno deponijo , vključno s črpanjem vode iz gradbene jame. </t>
  </si>
  <si>
    <t xml:space="preserve"> - strojno 90%</t>
  </si>
  <si>
    <t xml:space="preserve"> - ročno 10%</t>
  </si>
  <si>
    <t>1.2.3</t>
  </si>
  <si>
    <t xml:space="preserve">Kombinirani (strojno - ročni) izkop mat. III.  Ktg, naklon brežine 60°, (GNG norme), z izvedbo zaščitnih in varnostnih ukrepov,  z deponiranjem materiala na robu gradbene jame, vključno s črpanjem vode iz gradbene jame. </t>
  </si>
  <si>
    <t>1.2.4</t>
  </si>
  <si>
    <t xml:space="preserve">Kombinirani (strojno - ročni) izkop mat. IV.  Ktg, naklon brežine 60°, (GNG norme), z izvedbo zaščitnih in varnostnih ukrepov,  z deponiranjem materiala na robu gradbene jame, vključno s črpanjem vode iz gradbene jame. </t>
  </si>
  <si>
    <t>1.2.5</t>
  </si>
  <si>
    <t>Ročno planiranje dna gradbene jame, izravnava z natančnostjo +- 2cm.</t>
  </si>
  <si>
    <t>1.2.6</t>
  </si>
  <si>
    <t xml:space="preserve">Izdelava peščene posteljice, z zmrzlinsko odpornim peščenim materialom, za cev po projektiranem padcu. Deb. posteljice je 10cm, vključno z dobavo peščenega materiala granulacije 4-8mm. </t>
  </si>
  <si>
    <t>1.2.7</t>
  </si>
  <si>
    <t>Izvedba obsipa in nadsutja cevi z zmrzlinsko odpornim peščenim materialom, vključno z dobavo materiala granulacije 4-8 mm in utrjevanjem bokov cevi. Debelina nadsutja cevi je 30 cm.</t>
  </si>
  <si>
    <t>1.2.8</t>
  </si>
  <si>
    <t>Strojno nakladanje in odvoz odvečnega materiala na deponijo k registriranemu zbiralcu tovrstnih odpadkov vključno s plačilom vseh dajatev.</t>
  </si>
  <si>
    <t>1.2.9</t>
  </si>
  <si>
    <t>Strojni zasip jarka vodovoda s prebranim izkopanim materialom,s predhodno odstranitvijo večjih delcev in kamenja, vključno z dovozom iz stranskih deponij, s strojnim komprimiranjem z lahkimi komprimacijskimi sredstvi v plasteh po 30 cm do naravne zbitosti tal.</t>
  </si>
  <si>
    <t>1.2.10</t>
  </si>
  <si>
    <t>1.2.11</t>
  </si>
  <si>
    <t xml:space="preserve">Humusiranje po končanih delih s predhodno odstranjenim humusom v deb. 20 cm in zatravitev humusiranih površin s travnim semenom ob dodajanju umetnega gnojila. </t>
  </si>
  <si>
    <t>SKUPAJ ZEMELJSKA IN GRADBENA DELA</t>
  </si>
  <si>
    <t>1.3</t>
  </si>
  <si>
    <t>Montažna (strojna) dela</t>
  </si>
  <si>
    <t>CEVNI MATERIAL</t>
  </si>
  <si>
    <t>Vsi fazonski komadi in armature vključujejo nabavo,  transport, montažo ter nerjavni spojni, tesnilni in pritrdilni material, vključno z vsemi potrebnimi maticami, vijaki, podložkami, tesnili.</t>
  </si>
  <si>
    <t>1.3.1</t>
  </si>
  <si>
    <t xml:space="preserve">Cev PE RC 100  d 125 PN 16 </t>
  </si>
  <si>
    <t>Cev PE RC 100 d 90</t>
  </si>
  <si>
    <t xml:space="preserve"> NL cev DN 250, vključno s tesnilnim materialom; upoštevano 3 % za razrez
</t>
  </si>
  <si>
    <t xml:space="preserve">MMK kos DN 250 11°PN 16 </t>
  </si>
  <si>
    <t xml:space="preserve">MMK kos DN 250 22°PN 16 </t>
  </si>
  <si>
    <t xml:space="preserve">MMK kos DN 250 45°PN 16 </t>
  </si>
  <si>
    <t>Vozlišča vodovoda</t>
  </si>
  <si>
    <t>Vozlišče V1 in V2 - Navezava na obst. cev Vod 1</t>
  </si>
  <si>
    <t>Elektrofuzijski spoj za spajanje  PE d 90</t>
  </si>
  <si>
    <t>Vozlišče V3 Navezavana obst. cev vod 2</t>
  </si>
  <si>
    <t>V4 Jašek</t>
  </si>
  <si>
    <t>F kos DN 250</t>
  </si>
  <si>
    <t>FFK kos DN 250 22°</t>
  </si>
  <si>
    <t>FF kos DN 250 l= 1000mm</t>
  </si>
  <si>
    <t>Zasun DN 250 z ročnim kolesom</t>
  </si>
  <si>
    <t>T kos DN 250/125</t>
  </si>
  <si>
    <t>Zasun DN 125 z ročnim kolesom</t>
  </si>
  <si>
    <t>Montažno demontažni kos DN 125</t>
  </si>
  <si>
    <t>FF kos DN 125 l=1000 mm</t>
  </si>
  <si>
    <t>MJ spoj enojni DN 125 za PE d125</t>
  </si>
  <si>
    <t>FFK kos 45°DN 250</t>
  </si>
  <si>
    <t>EU kos DN 250</t>
  </si>
  <si>
    <t xml:space="preserve">Vozlišče V5 Navezavana obst. cev </t>
  </si>
  <si>
    <t>Elektrofuzijski spoj za spajanje  PE d 125</t>
  </si>
  <si>
    <t>V6 Navezava hidrant vod 2</t>
  </si>
  <si>
    <t>MMA kos DN 250/80</t>
  </si>
  <si>
    <t>Zasun PN 16 z vgradilno garnituro (1-1,5m), cestno kapo in podložno ploščo DN 80</t>
  </si>
  <si>
    <t>N kos DN 80</t>
  </si>
  <si>
    <t>FF kos DN 80 l= 1500 mm</t>
  </si>
  <si>
    <t>Hidrant nadzemni deljivi DN 80 H=2050</t>
  </si>
  <si>
    <t>Prenos, spuščanje in polaganje NL cevi v jarek ter poravnava cevi v vertikalnih smeri</t>
  </si>
  <si>
    <t>Prenos, spuščanje in polaganje PE cevi v jarek ter poravnava cevi v vertikalni in horizontalni smeri</t>
  </si>
  <si>
    <t>Montaža cevi na predhodno pripravljeno ležišče oz. posteljico</t>
  </si>
  <si>
    <t>Prenos in spuščanje fazonskih kosov in vodovodnih armatur do teže 100/kg na kos, poravnavanje v smeri</t>
  </si>
  <si>
    <t>Montaža NL duktilnih kosov in armatur na predhodno pripravljeno ležišče oz posteljico ter dokončna obdelava in zaščita spojev</t>
  </si>
  <si>
    <t>Montaža zasunov v gradbeno garnituro in cestno kapo, na predhodno pripravljeno ležišče oz. posteljico, vključno s podbetoniranjem</t>
  </si>
  <si>
    <t>Izdelava AB venca v cestišču za vgradnjo cestne kape</t>
  </si>
  <si>
    <t>Montaža nadzemnih hidrantov z vgradilno garnituro in cestno varovalno kapo na predhodno pripravljeno ležišče oz posteljico, vključno z podbetoniranjem, Vgradbena globina 1,2 m</t>
  </si>
  <si>
    <t>Demontaža obstoječega hidranta, vključno z izopom in odvozom na deponijo.</t>
  </si>
  <si>
    <t>Ostalo</t>
  </si>
  <si>
    <t xml:space="preserve">Nabava materiala in betona za obbetoniranje drogov signalnih tablic za oznako hidrantov, odzračevalnih garnitur in zasunov. Poraba bet. do 0.25 m3/kos.Stebrički so iz jeklenih cevi d 40 mm, višine 1800 mm. V ceno vključiti nabavo stebričkov in označevalnih tablic, vključnos transportom in montažo, z vsem potrebnim pritrdilnim materialom. </t>
  </si>
  <si>
    <t>Dobava in vgradnja jeklene zaščitne cevi DN 200 na prehodih pod povoznimi površinami, vključno z vrivanjem cevi in drsnimi obroči ter distančniki, mašetami, debelina stene min 6 mm</t>
  </si>
  <si>
    <t>Dobava in vgradnja jeklene zaščitne cevi DN 400 na prehodih pod povoznimi površinami, vključno z vrivanjem cevi in drsnimi obroči ter distančniki, mašetami, debelina stene min 6 mm</t>
  </si>
  <si>
    <t>Kompletna dela pri navezavi na obstoječi vodovod, vključno s pomožnimi deli za rezanje cevi. Upoštevana je prekinitev  dobave vode, obvestilo porabnikom,  zapora in praznitev cevovoda.</t>
  </si>
  <si>
    <t>SKUPAJ MONTAŽNA DELA</t>
  </si>
  <si>
    <t>1.4</t>
  </si>
  <si>
    <t>Jaški</t>
  </si>
  <si>
    <t>1.4.1</t>
  </si>
  <si>
    <t xml:space="preserve">Vodovodni jašek V4 1,20 x 1,60x 1,80m: </t>
  </si>
  <si>
    <t>Kombinirani strojno-ročni izkop gradbene jame v zemljini III. In IV. kat. globine do 2,5 m,  z odmetom materiala, strojno 95% in ročno 5%.</t>
  </si>
  <si>
    <t>Kombinirani strojno-ročni izkop gradbene jame v zemljini V. kat. globine do 2,5 m,  z odmetom materiala, strojno 95% in ročno 5%.</t>
  </si>
  <si>
    <t>Planiranje dna gradbene jame jaška  s točnostjo +-3cm.</t>
  </si>
  <si>
    <t>Dobava, vgrajevanje in utrditev  gramoza pod talno ploščo jaška v debelini min. 20 cm</t>
  </si>
  <si>
    <t>Dobava in vgrajevanje podložnega betona pod talno ploščo jaška debeline 10 cm in naklonskega betona.</t>
  </si>
  <si>
    <t>Dobava in kompletna izvedba enostranskega vertikalnega ravnega opaža do višine 0,20 m za betoniranje talne plošče jaška.</t>
  </si>
  <si>
    <t>Dobava in kompletna izvedba dvostranskega vertikalnega ravnega opaža ravnih vidnih sten (d=30cm) jaška.</t>
  </si>
  <si>
    <t>Dobava in kompletna izvedba dvostranskega vertikalnega ravnega opaža vstopnega okna in poglobitve jaška.</t>
  </si>
  <si>
    <t>Dobava in kompletna izvedba opaža ravne krovne plošče jaška s podpiranjem, višine 1,8 m.</t>
  </si>
  <si>
    <t>Dobava in vgrajevanje betona C 30/37 v AB konstrukcije sten, vstopnih jaškov, talne in krovne plošče ter poglobitev vodovodnih jaškov.</t>
  </si>
  <si>
    <t>Dobava, izdelava in vgrajevanje srednje zahtevne armature S500 v AB konstrukcijo jaška.</t>
  </si>
  <si>
    <t>armaturne palice fi do 12 mm</t>
  </si>
  <si>
    <t>kg</t>
  </si>
  <si>
    <t xml:space="preserve">mrežna armatura </t>
  </si>
  <si>
    <t>Kompletna izvedba hidroizolacije (kesonska izvedba) na pripravljeno betonsko površino v naslednji sestavi:</t>
  </si>
  <si>
    <t>bitumenski hladni premaz</t>
  </si>
  <si>
    <t>bitumenska lepilna masa</t>
  </si>
  <si>
    <t>površinsko varjeni bitumenski varilni trak deb. 4 mm (izotekt T4 ali enakovredno)</t>
  </si>
  <si>
    <t>zaščita hidroizolacije z bradavičasto folijo</t>
  </si>
  <si>
    <t>Zasip za zidovi jaška in nad ploščo jaška, s premetom izkopanega materiala in komprimacijo v slojih po 30 cm.</t>
  </si>
  <si>
    <t>Čiščenje in fino planiranje površin, vzpostavitev v prvotno stanje.</t>
  </si>
  <si>
    <t>Dobava in vgraditev tipskih INOX samodvižnih pokrovov 8008/00 mm z obešanko in ključavnico za nosilnost 25 Mp na vstopnih oknih jaškov.</t>
  </si>
  <si>
    <t>Dobava in vgraditev montažne nerjaveče kovinske lestve po detajlu iz kvalitetnega nerjavečega jekla PROCROM X6CrNiMoTi17-22-2 po SISI EN 1,4571, višine 2,4m in širine 0,3m.</t>
  </si>
  <si>
    <t>Strojno nakladanje viška materiala na kamion, odvoz na trajno deponijo, vključno s stroški deponije.</t>
  </si>
  <si>
    <t>Črpanje vode iz gradbene jame v času gradnje.</t>
  </si>
  <si>
    <t>ura</t>
  </si>
  <si>
    <t>Jašek V 4</t>
  </si>
  <si>
    <t>1.4.2</t>
  </si>
  <si>
    <t>1.5</t>
  </si>
  <si>
    <t>1.5.1</t>
  </si>
  <si>
    <t>Dobava in polaganje opozorilnega traku "vodovod" 30 cm nad temenom vodovoda</t>
  </si>
  <si>
    <t>1.5.2</t>
  </si>
  <si>
    <t>1.5.3</t>
  </si>
  <si>
    <t xml:space="preserve">Tlačni preizkus novozgrajenega cevovoda </t>
  </si>
  <si>
    <t>1.5.4</t>
  </si>
  <si>
    <t>Pregled in preizkus hidrantnega omrežja s strani pooblaščene inštitucije ter pridobitev potrdila o ustreznosti izvedbe</t>
  </si>
  <si>
    <t>1.5.5</t>
  </si>
  <si>
    <t xml:space="preserve">Geodetski posnetek izvedenega VODOVODA in križanj ter vnos v kataster, skladno z navodili za izdelavo katastra vodovoda </t>
  </si>
  <si>
    <t>1.5.6</t>
  </si>
  <si>
    <t>ur</t>
  </si>
  <si>
    <t>1.5.7</t>
  </si>
  <si>
    <t>Nadzor upravljavca vodovoda</t>
  </si>
  <si>
    <t>1.5.8</t>
  </si>
  <si>
    <t>Nadzor geologa</t>
  </si>
  <si>
    <t>1.5.9</t>
  </si>
  <si>
    <t>SKUPAJ ZAKLJUČNA DELA</t>
  </si>
  <si>
    <t>SKUPAJ VODOVOD</t>
  </si>
  <si>
    <t>REKAPITULACIJA MEŠANA KANALIZACIJA</t>
  </si>
  <si>
    <t>Rušitvena dela</t>
  </si>
  <si>
    <t>Zgornji ustroj</t>
  </si>
  <si>
    <t>Polaganje cevi in jaškov</t>
  </si>
  <si>
    <t>MEŠANA KANALIZACIJA na območju krožišč - novogradnja</t>
  </si>
  <si>
    <t>Zakoličba trase projektirane kanalizacije  z višinsko navezavo in zavarovanjem zakoličbe</t>
  </si>
  <si>
    <t xml:space="preserve"> - vodovod; izvedba križanja: Vodovod nad kanalizacijo: -min vertikalni odmik med temenoma vodovoda in kanalizacije mora znašati min. 0,3 m;  vodovod pod kanalizacijo mora biti vertikalni odmik min 0,6 m; vodovod mora biti položen v zaščitno cev. </t>
  </si>
  <si>
    <t xml:space="preserve"> - elektro vod; izvedba križanj: - min vertikalni odmik med  temenom kanalizacije in elektro vodov mora znašati na mestu križanja  min 0,3 m; El. Kabel je potrebno položiti v zaščitno cev mapitel preseka 110 m. V ceni upoštevati delo, material in nadzor upravljavca voda, strošek izpada elektrike za čas prevezave.</t>
  </si>
  <si>
    <t xml:space="preserve"> - telekomunikacijski vodi: izvedba križanj: - min vertikalni odmik med  temenom kanalizacije in telekomunikacijskih vodov mora znašati na mestu križanja  min 0,3 m;  Kabel je potrebno položiti v zaščitno cev mapitel preseka 110 m. V ceni upoštevati delo, material in nadzor upravljavca voda, strošek izpada oskrbe za čas prevezave.</t>
  </si>
  <si>
    <t>Rušenje obstoječega jaška na mestu bodočega jaška RJ 4 , z nakladanjem in odvozom na stalno deponijo gradbenih odpadkov. V ceno vključiti vso potrebno delo iin material za izvedbo.</t>
  </si>
  <si>
    <t>Odstranitev obstoječega AB venca nad jaškom s pokrovom, vključno z odvozom na deponijo in plačilom takse.</t>
  </si>
  <si>
    <t>SKUPAJ RUŠITVENA DELA</t>
  </si>
  <si>
    <t>1.3.2</t>
  </si>
  <si>
    <t xml:space="preserve">Kombinirani (strojno - ročni) izkop mat. III.  Ktg, naklon brežine 90°(GNG norme), z izvedbo zaščitnih in varnostnih ukrepov, z odvozom materiala na gradbiščno deponijo , vključno s črpanjem vode iz gradbene jame. </t>
  </si>
  <si>
    <t>1.3.3</t>
  </si>
  <si>
    <t xml:space="preserve">Kombinirani (strojno - ročni) izkop mat. III.  Ktg, naklon brežine 90°, (GNG norme), z izvedbo zaščitnih in varnostnih ukrepov,  z deponiranjem materiala na robu gradbene jame, vključno s črpanjem vode iz gradbene jame. </t>
  </si>
  <si>
    <t>1.3.4</t>
  </si>
  <si>
    <t xml:space="preserve">Kombinirani (strojno - ročni) izkop mat. IV.  Ktg, naklon brežine 90°, (GNG norme), z izvedbo zaščitnih in varnostnih ukrepov,  z deponiranjem materiala na robu gradbene jame, vključno s črpanjem vode iz gradbene jame. </t>
  </si>
  <si>
    <t>1.3.5</t>
  </si>
  <si>
    <t>1.3.6</t>
  </si>
  <si>
    <t xml:space="preserve">Izdelava peščene posteljice, z zmrzlinsko odpornim peščenim materialom, za cev po projektiranem padcu. Deb. posteljice je 20cm, vključno z dobavo peščenega materiala granulacije 4-8mm. </t>
  </si>
  <si>
    <t>1.3.7</t>
  </si>
  <si>
    <t>Izvedba obsipa in nadsutja cevi z zmrzlinsko odpornim peščenim materialom, vključno z dobavo materiala granulacije 4-8 mm in utrjevanjem bokov cevi. Debelina nadsutja cevi je 20 cm.</t>
  </si>
  <si>
    <t>1.3.8</t>
  </si>
  <si>
    <t>1.3.9</t>
  </si>
  <si>
    <t>Strojni zasip jarka kanalizacije s prebranim izkopanim materialom,s predhodno odstranitvijo večjih delcev in kamenja, vključno z dovozom iz stranskih deponij, s strojnim komprimiranjem z lahkimi komprimacijskimi sredstvi v plasteh po 30 cm do naravne zbitosti tal.</t>
  </si>
  <si>
    <t>1.3.10</t>
  </si>
  <si>
    <t>1.3.11</t>
  </si>
  <si>
    <t>Dobava, vgradnja in odstranitev montažnega gradbenega opaža oz. tehnologija po izbiri izvajalca</t>
  </si>
  <si>
    <t>SKUPAJ ZGORNJI USTROJ</t>
  </si>
  <si>
    <t>Polaganje cevi in montaža jaškov</t>
  </si>
  <si>
    <t xml:space="preserve">Dobava in vgradnja AB cevi DN 800 vključno z veznim in tesnilnim materialom ter vsemi pomožnimi deli. Polaganje po navodilih proizvajalca. Tlačna trdnost betona C 35/45  </t>
  </si>
  <si>
    <t>Dobava in vgradnja betonskega cevnega loka DN 800 15°, vključno z veznim in tesnilnim materialom ter navezavo na cevi. Tlačna trdnost betona C 35/45</t>
  </si>
  <si>
    <t>Dobava in vgradnja armiranobetonskega jaška RJ 1 na betonsko posteljico premera DN 1200 s predizdelano muldo, vtok in iztok v dnu, dimenzije vtokov 2 x DN BC 800,  in DN AB cevi DN 800, vključno s tesnilom, drsno spojko in nastavki za cevi. Jašek mora biti vodotesen in izdelan v skladu s standardom SIST EN 1917. Višina jaška 1.7m. Pred naročilom preveriti globino obst. kanalizacije , na katero se postavi jašek.</t>
  </si>
  <si>
    <t>Odrez obstoječe betonske cevi DN 800 za postavitev jaška RJ1, vključno z navezavo obst. betonskih cevi na jašek ter navezavo novopredvidene cevi. Upoštevati vso potrebno delo in material za izvedbo.</t>
  </si>
  <si>
    <t>Dobava in vgradnja betonskega jaška RJ 2 - baza jaška z lokom 58° na betonsko posteljico premera DN 800/1000, nastavek jaška DN 1000/1000 mm, konus jaška DN 1000/600, vkjučno s tesnilom. Jašek mora biti vodotesen in izdelan v skladu s standardom SIST EN 1917. Višina jaška 3,15 m. Vključno z AB ploščo in DN 600 in Ltž pokrovom D 400 kN</t>
  </si>
  <si>
    <t>Dobava in vgradnja betonskega jaška RJ 3 - baza jaška z lokom 56° na betonsko posteljico premera DN 800/1000, nastavek jaška DN 1000/1000 mm, konus jaška DN 1000/600, vkjučno s tesnilom. Jašek mora biti vodotesen in izdelan v skladu s standardom SIST EN 1917. Višina jaška 3,6 m. Vključno z AB ploščo in DN 600 in Ltž pokrovom D 400 kN</t>
  </si>
  <si>
    <t>Dobava in vgradnja armiranobetonskega kaskadnega jaška RJ 4 na betonsko posteljico premera DN 1200 s predizdelano muldo, 1 x vtok DN 300 in 1 X vtok DN 600, iztok DN 800, vključno s tesnilom. Jašek mora biti vodotesen in izdelan v skladu s standardom SIST EN 1917. Višina jaška 2,97m. Pred naročilom preveriti globino obst. kanalizacije. Vključno z AB ploščo in DN 600 in Ltž pokrovom D 400 kN. Vključno z navezavo obstoječih cevi na jašek. Upoštevati vsa potrebna dela za navezavo in vgradnjo.</t>
  </si>
  <si>
    <t>Dobava in vgradnja teleskopskega - samonivelacijskega LTŽ pokrova DN600 tipa D (nosilnosti 400 KN) z vgrajenim protihrupnim tesnilnim vložkom in trotočkovnim vzmetnim zapiranjem. Višina samonivelacijskega pokrova je min. 300mm. Vgradnja zajema ustrezen AB konus in ustrezno LKS tesnilo za vgradnjo med AB konusom in LTŽ pokrovom. (1x polni) Op. zamenjava pokrova na obst. jašku v cesti ter prilagoditev novemu asfaltu</t>
  </si>
  <si>
    <t>Izvedba prevezav na obstoječi sistem, vključno z izvedbo prečrpavanja odpadne vode za čas izgradnje kanala, začepitev kanalov. Upoštevati vso potrebno delo in material za izvedbo.</t>
  </si>
  <si>
    <t>SKUPAJ POLAGANJE CEVI IN MONTAŽA JAŠKOV</t>
  </si>
  <si>
    <t>1.6</t>
  </si>
  <si>
    <t>1.6.1</t>
  </si>
  <si>
    <t xml:space="preserve">Dobava in polaganje opozorilnega traku "KANALIZACIJA" 30 cm nad temenom kanala. </t>
  </si>
  <si>
    <t>1.6.2</t>
  </si>
  <si>
    <t xml:space="preserve">Preizkus vodotesnosti  kanala. </t>
  </si>
  <si>
    <t>1.6.3</t>
  </si>
  <si>
    <t xml:space="preserve">Preizkus vodotesnosti kanalizacijskih jaškov </t>
  </si>
  <si>
    <t>1.6.4</t>
  </si>
  <si>
    <t xml:space="preserve">Snemanje kanalizacije s kamero oz. pregled kanalizacije z videonadzornim sistemom pred sanacijo in po končani obnovi z izdelavo dokumentacije (DVD in poročilo)  </t>
  </si>
  <si>
    <t>1.6.5</t>
  </si>
  <si>
    <t xml:space="preserve">Geodetski posnetek izvedene kanalizacije komunalnih odpadnih voda, novih jaškov in križanj skladno s "Pravilnikon o obvezni vsebini geodetskega posnetka za vnos v kataster GJI upravljalca" ter vnos v kataster upravljavca infrastrukture. </t>
  </si>
  <si>
    <t>1.4.6</t>
  </si>
  <si>
    <t>Projektantski nadzor nad izvajanjem vseh del</t>
  </si>
  <si>
    <t>1.6.7</t>
  </si>
  <si>
    <t>Nadzor upravljavca nad izvajanjem vseh del</t>
  </si>
  <si>
    <t>SKUPAJ MEŠANA KANALIZACIJA</t>
  </si>
  <si>
    <t>Objekt:</t>
  </si>
  <si>
    <t>Ureditev križišč cest R1-227 odsek 1264 Ravne - Kotlje. R1-227 odsek 1423 Kotlje - Slovenj Gradec in dveh lokalnih cest
CESTNA RAZSVETLJAVA</t>
  </si>
  <si>
    <t>Projektantski predračun</t>
  </si>
  <si>
    <t xml:space="preserve">Številka načrta : </t>
  </si>
  <si>
    <t>5788/19 - CR</t>
  </si>
  <si>
    <t>Investitor:</t>
  </si>
  <si>
    <t xml:space="preserve">Ministrstvo za infrastrukturo in prostor, Direkcija RS za infrastrukturo, </t>
  </si>
  <si>
    <t>Tržaška cesta 19, 1000 Ljubljana</t>
  </si>
  <si>
    <t>REKAPITULACIJA</t>
  </si>
  <si>
    <t>GRADBENA DELA</t>
  </si>
  <si>
    <t>KABELSKI RAZVOD</t>
  </si>
  <si>
    <t>KANDELABRI IN SVETILKE</t>
  </si>
  <si>
    <t>OSTALA EL. INSTALACIJSKA DELA IN MATERIAL</t>
  </si>
  <si>
    <t>OSTALE STORITVE</t>
  </si>
  <si>
    <t>S K U P A J :</t>
  </si>
  <si>
    <t>Davek na dodano vrednost (22% DDV) :</t>
  </si>
  <si>
    <r>
      <t xml:space="preserve">SKUPAJ  </t>
    </r>
    <r>
      <rPr>
        <sz val="14"/>
        <rFont val="Arial"/>
        <family val="2"/>
        <charset val="238"/>
      </rPr>
      <t>z DDV :</t>
    </r>
  </si>
  <si>
    <t>Opomba!</t>
  </si>
  <si>
    <t>* V popisih so zajeta vsa potrebna, tudi pomožna in pripravljalna dela, vključno s potrebnim materialom in sredstvi za izdelavo - izvedbo posamezne postavke</t>
  </si>
  <si>
    <t>Poz.</t>
  </si>
  <si>
    <t>Naziv dela in materiala</t>
  </si>
  <si>
    <t>kol</t>
  </si>
  <si>
    <t>ME</t>
  </si>
  <si>
    <t>Cena (Eur)</t>
  </si>
  <si>
    <t>Skupaj (Eur)</t>
  </si>
  <si>
    <t xml:space="preserve">Zakoličba trase nove CR </t>
  </si>
  <si>
    <t>Izkop jarka globine 1.1 m in 0.4 m širine; zasutje z utrjevanjem po plasteh; povrnitev v obstoječe stanje</t>
  </si>
  <si>
    <t>Zaščita kabelske kanalizacije pri prečkanju povoznih površin - obbetoniranje cevi z betonom 
C 16/20 -  0,12m3/m1</t>
  </si>
  <si>
    <t>Dobava in vgradnja v izkopan rov; pocinkan valjanec FeZn 25x4mm</t>
  </si>
  <si>
    <t>Dobava križna sponka 60x60 in izdelava križnih stikov</t>
  </si>
  <si>
    <t>antikorozijska zaščita (bitumen)</t>
  </si>
  <si>
    <t>Dobava in vgradnja v izkopan rov; opozorilni trak</t>
  </si>
  <si>
    <t>Dobava in vgradnja v izkopan rov; DWP cev fi 110 mm</t>
  </si>
  <si>
    <t>SKUPAJ:</t>
  </si>
  <si>
    <t>(dobava in montaža/polaganje)</t>
  </si>
  <si>
    <t>kabel NAYY-J 4x16+1,5 mm2  uvlečen v DWP cevi</t>
  </si>
  <si>
    <t>Izvedba navezave obstoječe CR na novo CR z novimi napajalnimi vodi; priklop v obstoječih kandelabrih CR, ki se ohranijo</t>
  </si>
  <si>
    <t>(dobava in montaža)</t>
  </si>
  <si>
    <t>Dobava in montaža priključno varovalnega elementa PVE4/25-1</t>
  </si>
  <si>
    <t>drobni in vezni material</t>
  </si>
  <si>
    <t xml:space="preserve">MERITVE ZAŠČITE PROTI UDARU ELEKTRIČNEGA TOKA, IZOLACIJSKE TRDNOSTI KABELSKIH VODNIKOV, GALVANSKIH POVEZAV KOVINSKIH MAS, PONIKALNE UPORNOSTI, </t>
  </si>
  <si>
    <t>SVETLOBNOTEHNIČNE MERITVE ZA VERIFIKACIJO IZPOLNJEVANJA PROJEKTNO DOLOČENIH PARAMERTOV</t>
  </si>
  <si>
    <t>NADZOR ELEKTRODISTRIBUCIJE IN STIKALNE MANIPULACIJE PRI PRIKLOPU OBJEKTA</t>
  </si>
  <si>
    <t>NADZOR UPRAVLJALCA CESTE (DRI)</t>
  </si>
  <si>
    <t>ZAKOLIČBA OBSTOJEČIH KOMUNALNIH VODOV</t>
  </si>
  <si>
    <t>GEODETSKI POSNETEK in IZDELAVA NAČRTA ZA VRIS V KATASTER GJI</t>
  </si>
  <si>
    <t>PROJEKTANTSKI NADZOR</t>
  </si>
  <si>
    <t>IZDELAVA PID</t>
  </si>
  <si>
    <t>Ureditev križišč cest R1-227 odsek 1264 Ravne - Kotlje. R1-227 odsek 1423 Kotlje - Slovenj Gradec in dveh lokalnih cest
ZAŠČITA EE OMREŽJA</t>
  </si>
  <si>
    <t>5788/19 - EE</t>
  </si>
  <si>
    <t>ZAŠČITA EE OMREŽJA</t>
  </si>
  <si>
    <t>Zakoličba obstoječih kabelskih tras SN in NN vodov</t>
  </si>
  <si>
    <t>Izkop jarka globine 1.1 m in 0.6 m širine; zasutje z utrjevanjem po plasteh; povrnitev v obstoječe stanje</t>
  </si>
  <si>
    <t>ročni izkop nad energetskimi SN in NN kablovodom; zasip z utrjevanjem po plasteh</t>
  </si>
  <si>
    <t>Zaščita kabelske kanalizacije pri prečkanju povoznih površin - obbetoniranje cevi z betonom 
C 16/20 -  0,12m1</t>
  </si>
  <si>
    <t>Dobava cevi in zaščita kabla v jarku: DWP cev fi 110 mm</t>
  </si>
  <si>
    <t>Dobava cevi in zaščita kabla v jarku: DWP cev fi 160 mm</t>
  </si>
  <si>
    <t>Dela naročiti pri Elektro distribuciji</t>
  </si>
  <si>
    <t>Natikanje prerezane DWP cevi fi 110 mm na obstoječ NN kablovod</t>
  </si>
  <si>
    <t>Natikanje prerezane DWP cevi fi 160 mm na obstoječ SN kablovod + optika</t>
  </si>
  <si>
    <t>Ostali drobni in vezni material</t>
  </si>
  <si>
    <t>Ureditev križišč cest R1-227 odsek 1264 Ravne - Kotlje. R1-227 odsek 1423 Kotlje - Slovenj Gradec in dveh lokalnih cest
ZAŠČITA IN UREDITEV TK in KKS OMREŽJA</t>
  </si>
  <si>
    <t xml:space="preserve">Projektantski predračun </t>
  </si>
  <si>
    <t>5788/19-TK, KKS</t>
  </si>
  <si>
    <t>MONTAŽNA DELA</t>
  </si>
  <si>
    <t>MATERIAL VEČJE VREDNOSTI</t>
  </si>
  <si>
    <t>MERITVE</t>
  </si>
  <si>
    <t>TEHNIČNA DOKUMENTACIJA</t>
  </si>
  <si>
    <t>Trasiranje nove trase zemeljskega kabla, TK linije oz. kabelske kanalizacije z uporabo obstoječih načrtov in iskalca kablov oz po projektu</t>
  </si>
  <si>
    <t>Trasiranje obstoječe trase zemeljskega kabla, TK/KKS linije oz. kabelske kanalizacije z uporabo obstoječih načrtov in iskalca kablov oz po projektu</t>
  </si>
  <si>
    <t>Izdelava 1x1 (1x1) cevne kab. kanalizacije iz cevi fi 110mm  na globini 0.8 m oz. 1,2 m na obdelovalnih površinah in 0,6 m v zemljišču V. ktg. (vrh zgornjega roba cevi), izkop v zemljišču III. do V. ktg., dobava peska (granul. 4-8 mm) in zaščita cevi s peskom v sloju 10 cm nad cevmi, zasip kanala z utrditvijo v slojih po 20-25 cm, dobava in položitev opozorilnega traku, nakladanje in odvoz odvečnega materiala ter stroški začasne in končne deponije, čiščenje trase, z dobavo cevi</t>
  </si>
  <si>
    <t>Izdelava 2x1 (2x1) cevne kab. kanalizacije iz cevi fi 110mm ali 125mm na globini 0.8 m oz. 1,2 m na obdelovalnih površinah in 0,6 m v zemljišču V. ktg. (vrh zgornjega roba cevi), izkop v zemljišču III. do V. ktg., dobava peska (granul. 4-8 mm) in zaščita cevi s peskom v sloju 10 cm nad cevmi, zasip kanala z utrditvijo v slojih po 20-25 cm, dobava in položitev opozorilnega traku, nakladanje in odvoz odvečnega materiala ter stroški začasne in končne deponije, čiščenje trase, z dobavo cevi</t>
  </si>
  <si>
    <t>Izdelava kabelske kanalizacije iz cevi malega premera 1x50mm, na globini 0.8 m oz. 1,2 m na obdelovalnih površinah in 0,6 m v zemljišču V. ktg. (vrh zgornjega roba cevi) izkop v zemljišču III. do V. ktg., dobava peska (granul. 4-8 mm) in zaščita cevi s peskom v sloju 10 cm nad cevmi, zasip kanala z utrditvijo v slojih po 20-25 cm, dobava in položitev opozorilnega metaliziranega traku, in vgradnja markerjev, nakladanje in odvoz odvečnega materiala ter stroški začasne in končne deponije, čiščenje trase, z dobavo cevi, markerjev in traka</t>
  </si>
  <si>
    <t>Ročni izkop kabelskega jarka širine 0,3 m v zemljišču III.-V. kategorije, zasip kanala z utrjevanjem z vibracijsko ploščo (žabico) v slojih po 20-25 cm, nakladanje in odvoz odvečnega materiala ter stroški začasne in končne deponije, čiščenje trase, (uporablja se samo kadar teren ni dostopen za stroj ali je to zahteva lastnika zemljišča) globina do 0,9 m</t>
  </si>
  <si>
    <t>Dobava in ročno vgrajevanje betona C12/15 za obbetoniranje kabelske kanalizacije</t>
  </si>
  <si>
    <t>Dodatek za izdelavo križanja tk trase z ostalimi komunalnimi vodi v skladu s navodili upravljalca vodov, v dokumentaciji je potrebno izrisati detajl križanja, plačilo na podlagi vpisa v gradbeni dnevnik s strani upravljalca</t>
  </si>
  <si>
    <t>Dobava cevi in izdelava kabelskega jaška iz B.C.100cm izkop v zemljišču III. do V. ktg., betoniranje dna jaška z betonom, montaža lahkega LŽ pokrova in obbetoniranje , izdelava vseh potrebnih uvodov,  nakladanje in odvoz odvečnega materiala ter stroški začasne in končne deponije, ometavanje in finalna obdelava jaška, čiščenje okolice - brez dobave LŽ pokrova.</t>
  </si>
  <si>
    <t>Izkop in izdelava AB jaška dim 1,2mx1,2mx1,2m kpl z povoznim 60x60 cm LTŽ pokrovom TELEKOM</t>
  </si>
  <si>
    <t>Izdelava temelja v kompletu s strebričkom za novo omarico TK omrežja</t>
  </si>
  <si>
    <t>Dodatek za montažo lahkega LŽ pokrova pri jaških iz betonske cevi z napisom TELEKOM</t>
  </si>
  <si>
    <t>Dobava in polaganje PVC opozorilnega traku 'POZOR TELEKOM KABEL'</t>
  </si>
  <si>
    <t>Uvlačenje predvleke v plastično kab.kanalizacijo</t>
  </si>
  <si>
    <t>Izdelava 1x1 cevne kab. kanalizacije iz cevi DWP fi 110mm za zaščito obstoječih TK/KKS vodov z natikanjem prerezanih cevi in obbetoniranjem</t>
  </si>
  <si>
    <t>Izvlek in ponovno vpihovanje TK/optičnega kabla</t>
  </si>
  <si>
    <t>Odstranitev in demontaža razdelilne TK omarice v kpl. z dvojnim lesenim TK drogom in zračnim vodom</t>
  </si>
  <si>
    <t>Zakoličba, prestavitev, zaščita in prevezava naročniškega (RNO) omrežja in zaključevanje na prestavljenih primarnih objektih. (Obračuna se po dejanskih stroških).</t>
  </si>
  <si>
    <t>Izvedba prestavitve obstoječih TK kablov v novo kabelsko kanalizacijo; komplet s prestavitvijo vodov, vpihovanjem v novo kanalizacijo, zamenjava obstoječih TK kablov z novimi, izdelava spojk, montaža nove TK omarice, izvedba prevezav, ožičenje, izvedbo meritev. DELA NAROČITI PRI TELEKOM SLOVENIJE, d.d. - ocenjeno</t>
  </si>
  <si>
    <t>Označevanje kabla po kabelskih jaških</t>
  </si>
  <si>
    <t>DWP cev 110 mm in distančnikov.</t>
  </si>
  <si>
    <t>PE/HD cev 1x 50/42 mm</t>
  </si>
  <si>
    <t>PVC cev 110/103,6 mm</t>
  </si>
  <si>
    <t>PKJT1 lahki pokrov nodular. lit. 125 KN</t>
  </si>
  <si>
    <t>Trak opozorilni nemetaliziran</t>
  </si>
  <si>
    <t>Električne meritve upornosti ozemljitve</t>
  </si>
  <si>
    <t>Končne električne meritve merilne  službe z izdelavo merilnih rezultatov</t>
  </si>
  <si>
    <t>Izdelava geodetskega posnetka trase kabla s posnetjem karakterističnih točk za izdelavo ITD - nad 250 m</t>
  </si>
  <si>
    <t>Izdelava elaborata izvršilne tehnične dokumentacije (ITD) kabelske kanalizacije, kjer je osnova  geodetski posnetek - nad 250 m</t>
  </si>
  <si>
    <t>Izdelava elaborata izvršilne tehnične dokumentacije kabla, ki poteka v kabelski kanalizaciji in je situacijska podlaga že izdelana</t>
  </si>
  <si>
    <t>Izdelava PID-a z uporabo obstoječih elaboratov izvršilno tehnične dokumentacije</t>
  </si>
  <si>
    <t>Vnos sprememb v obstoječo izvršilno tehnično dokumentacijo</t>
  </si>
  <si>
    <t>h</t>
  </si>
  <si>
    <t>Storitve raznih komunalnih in drugih organizacij - predvideno</t>
  </si>
  <si>
    <t>Tehnični nadzor TELEKOM - predvideno</t>
  </si>
  <si>
    <t>Organizacija in zavarovanje gradbišča</t>
  </si>
  <si>
    <t>Vodovod</t>
  </si>
  <si>
    <t>Kanalizacija</t>
  </si>
  <si>
    <t>Cestna razsvetljava</t>
  </si>
  <si>
    <t>TK vodi</t>
  </si>
  <si>
    <t>Načrt prestavitve komunalnih vodov</t>
  </si>
  <si>
    <t>Predračun - regionalna cesta</t>
  </si>
  <si>
    <t>Površina za pešce in kolesarje</t>
  </si>
  <si>
    <t xml:space="preserve">Predračun - lokalna cesta </t>
  </si>
  <si>
    <t>SKUPNA REKAPITULACIJA - CESTA</t>
  </si>
  <si>
    <t>Predračun - Cesta</t>
  </si>
  <si>
    <t>Načrt električnih inštalacij</t>
  </si>
  <si>
    <t>8.</t>
  </si>
  <si>
    <t>Začasna prometna ureditev</t>
  </si>
  <si>
    <t>9.</t>
  </si>
  <si>
    <t>10.</t>
  </si>
  <si>
    <t>Prestavitev kapelice</t>
  </si>
  <si>
    <t>PRESTAVITEV ZNAMENJA V KOTLJAH</t>
  </si>
  <si>
    <t>PROJEKTANTSKI POPIS DEL</t>
  </si>
  <si>
    <t xml:space="preserve">Popis združuje vsa dela pri prestavitvi spomenika ter izvedbi krajinske ureditve. </t>
  </si>
  <si>
    <t xml:space="preserve">Opomba pri prestavljanju znamenja: Investitor nudi: 
• proste dostope, dovoze in transportne poti 
•  tehnološke in izvedbene gradbene načrte del 
•  določene količine so predpostavljene, ker bo pokazalo dejansko stanje med 
gradnjo 
•  v cenah/enoto so zajeti vsi stroški transportov, odranj, zaščitnih ograj in tudi 
organizacije gradbišča 
•  v cenah/enoto so zajeti: dobava, dovoz in vgradnja materiala zapisanega v 
posameznih postavkah, razen tam kjer je napisano da se uporabi obstoječi material 
•  obračunske enote izkopov, zasipov so v raščenih količinah 
•  delo na objektu se izvaja po vnaprej dogovorjenem času. 
•  odklop in ponovno montažo inštalac izvede naročnik. 
•  Pred oddajo ponudbe izvajalec del na objektu preveri vgrajene količine ki so 
izračunane pri vsaki postavki v popisu del, ker so določene ponudbene količine v fiksnih enotah; kom : 1,0, kom 2,0, ......in se pri obračunu ne spremenijo </t>
  </si>
  <si>
    <t>enota</t>
  </si>
  <si>
    <t>cena (EUR)</t>
  </si>
  <si>
    <t>znesek (EUR)</t>
  </si>
  <si>
    <t>Rušitev vegetacije (grmovnica) in odvoz na deponijo za organske odpadke (do 10 km)</t>
  </si>
  <si>
    <t>Rušitev temelja znamenja (po prestavitvi), odvoz in deponija gradbenega materiala na ustrezno deponijo, do 10 km</t>
  </si>
  <si>
    <t>2.1</t>
  </si>
  <si>
    <t>Strojni izkop zgornje plasti zemljine do globine 60 cm na območju grede in za linijski temelj robnika. Nakladanje izkopanega materiala na kamion in odvoz na deponijo.</t>
  </si>
  <si>
    <t>m³</t>
  </si>
  <si>
    <t>2.2</t>
  </si>
  <si>
    <t>Dobava in razgrinjanje substrata ob zaključku del za izdelavo vegetacijske plasti za setev trate okrog znamenja. Površina 10 m2</t>
  </si>
  <si>
    <t>I.</t>
  </si>
  <si>
    <t xml:space="preserve">GRADBENA DELA – Obstoječa lokacija objekta : </t>
  </si>
  <si>
    <t>3.1</t>
  </si>
  <si>
    <t xml:space="preserve">Strojni izkop mat.III.ktg. z odlaganjem na rob gradbene jame </t>
  </si>
  <si>
    <t>3.2</t>
  </si>
  <si>
    <t xml:space="preserve"> Izdelava prebojev skozi dno temeljnih tal pod temeljem kapelice. Preboji so velikosti cca: 5 kom š/h/L=25x30x80 cm in 2 kom krajnih prebojev velikosti š/h/L=25x30x80 cm, skupen volumen : </t>
  </si>
  <si>
    <t>3.3</t>
  </si>
  <si>
    <t xml:space="preserve">Planiranje temeljnih tal pod izkopanimi preboji, delo se izvaja sproti pod vsakim prebojem, skupna površina : </t>
  </si>
  <si>
    <t>m²</t>
  </si>
  <si>
    <t>3.4</t>
  </si>
  <si>
    <t xml:space="preserve">Dobava, dovoz in vgradnja podložnega betona kvalitete C30/35, s Portland cementom R na tla izkopanih prebojev, skupna količina pod objektom : </t>
  </si>
  <si>
    <t>3.5</t>
  </si>
  <si>
    <t xml:space="preserve">Dobava, dovoz in vgradnja bitumenske hidroizolacije Izotekt V4 na podložni beton </t>
  </si>
  <si>
    <t>3.6</t>
  </si>
  <si>
    <t xml:space="preserve">Dobava, dovoz in vgradnja betona kvalitete C30/35, s Portland cementom R v izvedene preboje pod temeljem kapelice </t>
  </si>
  <si>
    <t>3.7</t>
  </si>
  <si>
    <t xml:space="preserve">Dobava, dovoz in vgradnja rebraste armature kvalitete B500A, do φ ≤ 12 mm </t>
  </si>
  <si>
    <t>3.8</t>
  </si>
  <si>
    <t xml:space="preserve">Dobava, dovoz in vgradnja kosmatega opaža med stene prebojev </t>
  </si>
  <si>
    <t>3.9</t>
  </si>
  <si>
    <r>
      <t>Izdelava lesene oporne konstrukcije okoli kapelice, s količino vrtajenega lesa do cca V=0,75m</t>
    </r>
    <r>
      <rPr>
        <sz val="8"/>
        <color theme="1"/>
        <rFont val="Avenir Next Condensed Regular"/>
      </rPr>
      <t>3</t>
    </r>
    <r>
      <rPr>
        <sz val="12"/>
        <color theme="1"/>
        <rFont val="Avenir Next Condensed Regular"/>
      </rPr>
      <t xml:space="preserve">, dvižni trak nosilnosti 50 kN, 2 kom, vsak trak dolžine do L = 10 m. </t>
    </r>
  </si>
  <si>
    <t>kom</t>
  </si>
  <si>
    <t>3.10</t>
  </si>
  <si>
    <t xml:space="preserve">Dvig – prenos kapelice na novo lokacijo, delo v sestavi : </t>
  </si>
  <si>
    <t>II.</t>
  </si>
  <si>
    <t xml:space="preserve">GRADBENA DELA – Nova lokacija objekta : </t>
  </si>
  <si>
    <t>3.11</t>
  </si>
  <si>
    <t xml:space="preserve">Geodetska zakoličba lokacije kapelice </t>
  </si>
  <si>
    <t>3.12</t>
  </si>
  <si>
    <t>3.13</t>
  </si>
  <si>
    <t xml:space="preserve">Planiranje temeljnih tal na točnost izkopa +/- 3 cm/m </t>
  </si>
  <si>
    <t>3.14</t>
  </si>
  <si>
    <t xml:space="preserve">Dobava, dovoz in vgradnja gramoznega nasutja s komprimiranjem v plasteh </t>
  </si>
  <si>
    <t>3.15</t>
  </si>
  <si>
    <t xml:space="preserve">Dobava, dovoz in vgradnja podložnega betona kvalitete C20/25, debeline do d = 10 cm </t>
  </si>
  <si>
    <t>3.16</t>
  </si>
  <si>
    <t xml:space="preserve">Vgradnje hidroizolacije na cementni osnovi. Zadošča »Mapelastic Foundation«, ki se jo nanese na betonsko podlago z valjčkom v dveh slojih, skupne debeline cca d=2 mm </t>
  </si>
  <si>
    <t>3.17</t>
  </si>
  <si>
    <t xml:space="preserve">Na vse štiri zunanje robove temeljne konstrukcije, se pripravijo ležišča. Zadoščajo lesena ležišča dimenzij š / L = 30 / 20 cm. V ležiščih se vgradijo lesene zagozde s pomočjo njih se nivelira vertikalnost znamenja </t>
  </si>
  <si>
    <t>3.18</t>
  </si>
  <si>
    <t xml:space="preserve">Med novim temeljem kapelice in hidroizolacijo se vgradi podlivna masa, zadošča Mapefill, ki bo zagotovila tesen stik v podlitju, zadošča debelina do d = 6 cm </t>
  </si>
  <si>
    <t>litrov</t>
  </si>
  <si>
    <t>3.19</t>
  </si>
  <si>
    <t xml:space="preserve">Stranske stene temelja in dela zidu ki bo zasut z gramoznim slojem, se pripravi za vgradnjo bitumenske hidroizolacije, zadošča PLANA P, debeline 4 mm </t>
  </si>
  <si>
    <t>3.20</t>
  </si>
  <si>
    <t xml:space="preserve">Vgrajeno hidroizolacijo se zaščiti s čepasto Tefond folijo </t>
  </si>
  <si>
    <t>3.21</t>
  </si>
  <si>
    <t xml:space="preserve">Dobava, dovoz, vgradnja in komprimiranje gramoznega nasutja okoli kapelice </t>
  </si>
  <si>
    <t>III.</t>
  </si>
  <si>
    <t>IZDELAVA ROBNIKOV GREDE OB ZNAMENJU</t>
  </si>
  <si>
    <t>3.22</t>
  </si>
  <si>
    <t>Zakoličba elementov ureditve</t>
  </si>
  <si>
    <t>3.23</t>
  </si>
  <si>
    <t>Izvedba linijskega temelja 30x30 cm po obodu grede in vgraditev jeklenih palic fi 10mm (vogalno in na polovici, skupaj 8 palic dolžine cca 30cm), na katere se privari jeklene profile, skupna dolžina 9,06m . Stranice 1,53m x 3,00m.  Dobava in montaža betonskega temelja in jeklenih palic.</t>
  </si>
  <si>
    <t>3.24</t>
  </si>
  <si>
    <t>Postavitev jeklenega L profila 100 x 150 x 8mm, dolžine x m, (črn, brez AKZ) z točkovnim varjenjem na vgrajene jeklene palice. Varjenje L profilov v vogalih grede. Zgornji rob jeklenega robnika poravnan s koto pločnika. Dolžina: 9,06</t>
  </si>
  <si>
    <t>SADILNA DELA</t>
  </si>
  <si>
    <t>4.1</t>
  </si>
  <si>
    <r>
      <t xml:space="preserve">Dobava in kompletna vgraditev </t>
    </r>
    <r>
      <rPr>
        <b/>
        <sz val="12"/>
        <color theme="1"/>
        <rFont val="Avenir Next Condensed Regular"/>
      </rPr>
      <t xml:space="preserve">sadilnega substrata za vrtnice v plasti 50 cm, </t>
    </r>
    <r>
      <rPr>
        <sz val="12"/>
        <color theme="1"/>
        <rFont val="Avenir Next Condensed Regular"/>
      </rPr>
      <t>zastiranje s sadilnim substratom, zračen mineralni substrat z večjim deležem organskih snovi, (2-4 % mase organske snovi). Priprava grede za saditev vrtnic: Prelopatanje in razbrazdanje dna v globini 57 cm pod zgornjim robom robnika. Zasipanje s kakovostnim substratom v plasti 50 cm. Izdelava substrata v razmerju: s kakovostno vrtno zemljo (4/5volumna) in preležanim hlevskim gnojem (1/5volumna). Površina 4,42 m2</t>
    </r>
  </si>
  <si>
    <t>4.2</t>
  </si>
  <si>
    <r>
      <t xml:space="preserve">Nabava, dobava, in kompletna vgraditev </t>
    </r>
    <r>
      <rPr>
        <b/>
        <sz val="12"/>
        <color theme="1"/>
        <rFont val="Avenir Next Condensed Regular"/>
      </rPr>
      <t>zastirke iz borovega lubja</t>
    </r>
    <r>
      <rPr>
        <sz val="12"/>
        <color theme="1"/>
        <rFont val="Avenir Next Condensed Regular"/>
      </rPr>
      <t>, plast 5 cm, granulacija 15-25 mm, do 2cm pod zgornjim robom robnika. Površina: 4,42m2</t>
    </r>
  </si>
  <si>
    <t>l</t>
  </si>
  <si>
    <t>4.3</t>
  </si>
  <si>
    <r>
      <rPr>
        <b/>
        <sz val="12"/>
        <color theme="1"/>
        <rFont val="Avenir Next Condensed Regular"/>
      </rPr>
      <t xml:space="preserve">Rosa ‘Red Drift’ </t>
    </r>
    <r>
      <rPr>
        <sz val="12"/>
        <color theme="1"/>
        <rFont val="Avenir Next Condensed Regular"/>
      </rPr>
      <t>(pokrovna vrtnica Red Drift, rdečecvetna, do višine 50 cm). Nabava, dobava, saditev pokrovnih vrtnic, velikost sadik C 1,5,  saditev sadik v trikotnik. Gostota saditve  3/m2. Površina: 4,42 m2</t>
    </r>
  </si>
  <si>
    <t>4.4</t>
  </si>
  <si>
    <r>
      <rPr>
        <b/>
        <sz val="12"/>
        <color theme="1"/>
        <rFont val="Avenir Next Condensed Regular"/>
      </rPr>
      <t>Setev tratne mešanice</t>
    </r>
    <r>
      <rPr>
        <sz val="12"/>
        <color theme="1"/>
        <rFont val="Avenir Next Condensed Regular"/>
      </rPr>
      <t xml:space="preserve"> po specifikaciji (cca. 30 g travne mešanice/m2, travna mešanica za normalna sončna rastišča, trpežna trata za normalna rastišča) na planirano pripravljeno vegetacijsko površino, zagrabljanje in uvaljanje semen, zalivanje z razpršenim vodnim curkom. Območje okrog znamenja v pasu 2m</t>
    </r>
  </si>
  <si>
    <t>ZAKLJUČNA DELA</t>
  </si>
  <si>
    <t>5.1</t>
  </si>
  <si>
    <t>Čiščenje gradbišča po končanih delih</t>
  </si>
  <si>
    <t>5.2</t>
  </si>
  <si>
    <t>Manjši popravki in čiščenje fasade znamenja po prestavitvi, po potrebi</t>
  </si>
  <si>
    <t>6.1</t>
  </si>
  <si>
    <t>6.2</t>
  </si>
  <si>
    <t>Geomehanski nadzor</t>
  </si>
  <si>
    <t>6.3</t>
  </si>
  <si>
    <t>Konservatorski nadzor</t>
  </si>
  <si>
    <t>Skupaj brez DDV</t>
  </si>
  <si>
    <t>Lamele</t>
  </si>
  <si>
    <t>Demontaža prometnega znaka na dveh podstavkih</t>
  </si>
  <si>
    <t>S 12 374</t>
  </si>
  <si>
    <t xml:space="preserve">Porušitev in odstranitev robnika iz cementnega betona </t>
  </si>
  <si>
    <t>Porušitev in odstranitev jaška z notranjo stranico/premerom 61 do 100 cm</t>
  </si>
  <si>
    <t xml:space="preserve">Površinski izkop plodne zemljine - 1. kategorije - strojno z nakladanjem </t>
  </si>
  <si>
    <t>S 24 111</t>
  </si>
  <si>
    <t>Vgraditev nasipa iz vezljive zemljine - 3.kategorije</t>
  </si>
  <si>
    <t>Izdelava nosilne plasti bitumizirane zmesi AC 22 base B50/70 A3 v debelini 9cm</t>
  </si>
  <si>
    <t>S 31 555</t>
  </si>
  <si>
    <t>Izdelava obrabne in zaporne plasti bitumizirane zmesi AC 11 surf B 50/70 A3 v debelini 4cm</t>
  </si>
  <si>
    <t>S 32 268</t>
  </si>
  <si>
    <t>Izdelava obrabne in zaporne plasti bitumizirane zmesi AC 11 surf PmB 45/80-65 A2 v debelini 4cm</t>
  </si>
  <si>
    <t>vozišče v krožnem križišču</t>
  </si>
  <si>
    <t>S 61 215</t>
  </si>
  <si>
    <t>Dobava in vgraditev stebrička za prometni znak iz vroče cinkane jeklene cevi s premerom 64 mm, dolge 2500 mm</t>
  </si>
  <si>
    <t>S 61 219</t>
  </si>
  <si>
    <t>Dobava in vgraditev stebrička za prometni znak iz vroče cinkane jeklene cevi s premerom 64 mm, dolge 4500 mm</t>
  </si>
  <si>
    <t>N 61 217</t>
  </si>
  <si>
    <t>Dobava in vgraditev stebrička za prometni znak iz vroče cinkane jeklene cevi s premerom 64 mm, dolge 5000 mm</t>
  </si>
  <si>
    <r>
      <t>Izdelava tankoslojne vzdolžne označbe na vozišču z enokomponentno belo barvo, vključno 250 g/m</t>
    </r>
    <r>
      <rPr>
        <vertAlign val="superscript"/>
        <sz val="10"/>
        <rFont val="Arial"/>
        <family val="2"/>
        <charset val="238"/>
      </rPr>
      <t>2</t>
    </r>
    <r>
      <rPr>
        <sz val="10"/>
        <rFont val="Arial"/>
        <family val="2"/>
        <charset val="238"/>
      </rPr>
      <t xml:space="preserve"> posipa z drobci / kroglicami stekla, strojno, debelina plasti suhe snovi 200 </t>
    </r>
    <r>
      <rPr>
        <sz val="10"/>
        <rFont val="Symbol"/>
        <family val="1"/>
        <charset val="2"/>
      </rPr>
      <t>m</t>
    </r>
    <r>
      <rPr>
        <sz val="10"/>
        <rFont val="Arial"/>
        <family val="2"/>
        <charset val="238"/>
      </rPr>
      <t>m, širina črte 30 cm</t>
    </r>
  </si>
  <si>
    <t>0/100</t>
  </si>
  <si>
    <t>Izdelava obrabne in zaporne plasti bitumizirane zmesi AC 11 surf 70/100 A4, v debelini 5cm</t>
  </si>
  <si>
    <t>N 32 291</t>
  </si>
  <si>
    <t>Doplačilo za izdelavo prekinjenih vzdolžnih označb na vozišču, širina črte 10 cm</t>
  </si>
  <si>
    <t>N 62 100</t>
  </si>
  <si>
    <t>Dobava in izvedba nanosa hladno brizgana strukturna plastika (skladno s SIST 1186:2016) 3 x 3 cm (širina linij), razmak med linijami 3 cm.</t>
  </si>
  <si>
    <t>Višina označbe 4-5 mm.</t>
  </si>
  <si>
    <t>M1</t>
  </si>
  <si>
    <t>N 62 101</t>
  </si>
  <si>
    <t>Dobava in vgradnja betonske opozorilne (čepaste) taktilne plošče dim 30/30/8, bele, z nanosom protiprašne emulzije; podlaga in stiki zaliti z lepilom za zunanjo uporabo, ki mora biti elastično in odporno na zmrzovanje</t>
  </si>
  <si>
    <t>Plošče morajo biti skladne s standardom SIST ISO 21542:2016</t>
  </si>
  <si>
    <t>N 62 102</t>
  </si>
  <si>
    <t>Dobava in vgradnja betonske vodilne (rebraste) taktilne plošče dim 30/30/8, bele, z nanosom protiprašne emulzije;  podlaga in stiki zaliti z lepilom za zunanjo uporabo, ki mora biti elastično in odporno na zmrzovanje</t>
  </si>
  <si>
    <t>Porušitev in odstranitev robnika iz cementnega betona (15/25)</t>
  </si>
  <si>
    <t>N 12 498</t>
  </si>
  <si>
    <t>Izdelava obrabne in zaporne plasti bitumizirane zmesi AC 8 surf B 70/100 A4 v debelini 3 cm</t>
  </si>
  <si>
    <t>Izdelava nosilne plasti bitumizirane zmesi AC 22 base B50/70 A4 v debelini 7 cm</t>
  </si>
  <si>
    <t>Izdelava tankoslojne vzdolžne označbe na vozišču z enokomponentno belo barvo, vključno 250 g/m2 posipa z drobci / kroglicami stekla, strojno, debelina plasti suhe snovi 250 mikrometra, širina črte 12 cm</t>
  </si>
  <si>
    <t>S 32 247</t>
  </si>
  <si>
    <t>S 21 324</t>
  </si>
  <si>
    <t>Izkop vezljive zemljine/zrnate kamnine - 3. kateogrije za temelje, kanalske rove, prepuste, jaške in drenaže, širine do 1,0m in globine 1,1 do 2,0 m - strojno, planiranje dna ročno</t>
  </si>
  <si>
    <t>Izkop vezljive zemljine/zrnate kamnine - 3. kateogrije za temelje, kanalske rove, prepuste, jaške in drenaže, širine do 1,0 m in globine 2,1 do 4,0 m - strojno, planiranje dna ročno</t>
  </si>
  <si>
    <t>S 21 334</t>
  </si>
  <si>
    <t>Demontaža prometnega znaka na dveh podstavkih in odvoz na odlagališče</t>
  </si>
  <si>
    <t>Demontaža prometnega znaka na dveh podstavkih in odvoz na začasno odlagališče ter ponovno vgradnjo</t>
  </si>
  <si>
    <t>Odvoz na stalno odlagališče</t>
  </si>
  <si>
    <t xml:space="preserve">cestni robniki </t>
  </si>
  <si>
    <r>
      <t xml:space="preserve">Ponovna vgradnja v spodnji ustroj ceste </t>
    </r>
    <r>
      <rPr>
        <sz val="10"/>
        <color theme="1"/>
        <rFont val="Calibri"/>
        <family val="2"/>
        <charset val="238"/>
      </rPr>
      <t>≈</t>
    </r>
    <r>
      <rPr>
        <sz val="8"/>
        <color theme="1"/>
        <rFont val="Arial"/>
        <family val="2"/>
        <charset val="238"/>
      </rPr>
      <t xml:space="preserve"> 194 m3</t>
    </r>
  </si>
  <si>
    <t>odvoz na stalno odlagališče</t>
  </si>
  <si>
    <t xml:space="preserve">Prevoz materiala na začasno odlagališče </t>
  </si>
  <si>
    <t>Prevoz materiala na odlagališče po izboru izvajalca</t>
  </si>
  <si>
    <t>N 29 121</t>
  </si>
  <si>
    <r>
      <t xml:space="preserve">v debelini do 20 cm, odvoz na začasno odlagališče za ponovno uporabo, ponovna uporaba pri humuziranju </t>
    </r>
    <r>
      <rPr>
        <sz val="10"/>
        <rFont val="Calibri"/>
        <family val="2"/>
        <charset val="238"/>
      </rPr>
      <t>≈</t>
    </r>
    <r>
      <rPr>
        <sz val="8"/>
        <rFont val="Arial"/>
        <family val="2"/>
        <charset val="238"/>
      </rPr>
      <t>82m3</t>
    </r>
  </si>
  <si>
    <t>Dobava in vgraditev LTŽ rešetke z nosilnostjo 400 kN</t>
  </si>
  <si>
    <t>Preizkus tesnosti jaškov in peskolovov</t>
  </si>
  <si>
    <t>Izdelava jaška iz polietilena, krožnega prereza s premerom 80cm, globokega 2,0 do 2,5m</t>
  </si>
  <si>
    <t>S 44 363</t>
  </si>
  <si>
    <t>S 44 361</t>
  </si>
  <si>
    <t>Izdelava jaška iz polietilena, krožnega prereza s premerom 80cm, globokega do 1,0m</t>
  </si>
  <si>
    <t>S 44 362</t>
  </si>
  <si>
    <t>S 44 364</t>
  </si>
  <si>
    <t>Izdelava jaška iz polietilena, krožnega prereza s premerom 80cm, globokega 1,5 do 2,0m</t>
  </si>
  <si>
    <t xml:space="preserve">S 44 365 </t>
  </si>
  <si>
    <t>Izdelava jaška iz polietilena, krožnega prereza s premerom 80cm, globokega nad 2,5m</t>
  </si>
  <si>
    <t>Demontaža prometnega znaka na enem podstavku in odvoz na odlagališče</t>
  </si>
  <si>
    <t>Reklamna tabla - vključno z odvozom na začasno odlagališče, ter ponovna postavitvijo na lokacijo po želji lastnika, vključno z vgradnjo in pritrditvijo na drogova</t>
  </si>
  <si>
    <t>S 12 432</t>
  </si>
  <si>
    <t>Izkop drenaža</t>
  </si>
  <si>
    <t>S 29 152</t>
  </si>
  <si>
    <t>Izdelava podložne plasti za tlakovano obrabno plast iz cementnega betona</t>
  </si>
  <si>
    <t>N 35 236</t>
  </si>
  <si>
    <t>N 41 451</t>
  </si>
  <si>
    <t>Zavarovanje dna kadjunastega jarka širokega 50cm, v enaki sestavi kot vozišče</t>
  </si>
  <si>
    <t>Izvedba mulde (4+9)</t>
  </si>
  <si>
    <t>S 42 233</t>
  </si>
  <si>
    <t>S 42 271</t>
  </si>
  <si>
    <t>Izdelava kanalizacije iz cevi iz polietilena, vgrajenih na planum izkopa, premera 20 cm v globini do 1,0 m</t>
  </si>
  <si>
    <t>N 43 172</t>
  </si>
  <si>
    <t>S 43 174</t>
  </si>
  <si>
    <t>Izdelava kanalizacije iz cevi iz polietilena, vgrajenih na planum izkopa, premera 30 cm v globini do 2,0 m</t>
  </si>
  <si>
    <t>S 43 824</t>
  </si>
  <si>
    <t>S 44 332</t>
  </si>
  <si>
    <t>Izdelava jaška iz polietilena, krožnega prereza s premerom 50 cm, globokega 1,0 do 1,5 m</t>
  </si>
  <si>
    <t>S 44 972</t>
  </si>
  <si>
    <t>N 58 xxx</t>
  </si>
  <si>
    <t>N 61 113</t>
  </si>
  <si>
    <t>S 62 221</t>
  </si>
  <si>
    <r>
      <t>Izdelava tankoslojne vzdolžne označbe na vozišču z enokomponentno rumeno barvo, vključno 250 g/m</t>
    </r>
    <r>
      <rPr>
        <vertAlign val="superscript"/>
        <sz val="10"/>
        <rFont val="Arial"/>
        <family val="2"/>
        <charset val="238"/>
      </rPr>
      <t>2</t>
    </r>
    <r>
      <rPr>
        <sz val="10"/>
        <rFont val="Arial"/>
        <family val="2"/>
        <charset val="238"/>
      </rPr>
      <t xml:space="preserve"> posipa z drobci / kroglicami stekla, strojno, debelina plasti suhe snovi 200 </t>
    </r>
    <r>
      <rPr>
        <sz val="10"/>
        <rFont val="Symbol"/>
        <family val="1"/>
        <charset val="2"/>
      </rPr>
      <t>m</t>
    </r>
    <r>
      <rPr>
        <sz val="10"/>
        <rFont val="Arial"/>
        <family val="2"/>
        <charset val="238"/>
      </rPr>
      <t>m, površina označbe 0,5 m2</t>
    </r>
  </si>
  <si>
    <t>S 62 185</t>
  </si>
  <si>
    <t>S 62 224</t>
  </si>
  <si>
    <r>
      <t>Izdelava začasne tankoslojne prečne označbe na vozišču z enokomponentno belo barvo, vključno 250 g/m</t>
    </r>
    <r>
      <rPr>
        <vertAlign val="superscript"/>
        <sz val="10"/>
        <rFont val="Arial"/>
        <family val="2"/>
        <charset val="238"/>
      </rPr>
      <t>2</t>
    </r>
    <r>
      <rPr>
        <sz val="10"/>
        <rFont val="Arial"/>
        <family val="2"/>
        <charset val="238"/>
      </rPr>
      <t xml:space="preserve"> posipa z drobci / kroglicami stekla, strojno, debelina plasti suhe snovi 200 </t>
    </r>
    <r>
      <rPr>
        <sz val="10"/>
        <rFont val="Symbol"/>
        <family val="1"/>
        <charset val="2"/>
      </rPr>
      <t>m</t>
    </r>
    <r>
      <rPr>
        <sz val="10"/>
        <rFont val="Arial"/>
        <family val="2"/>
        <charset val="238"/>
      </rPr>
      <t>m, širina površina označne do 0,5m2</t>
    </r>
  </si>
  <si>
    <t>N 62 428</t>
  </si>
  <si>
    <t>S 62 244</t>
  </si>
  <si>
    <t>N 79 xxx</t>
  </si>
  <si>
    <t>S 21 224</t>
  </si>
  <si>
    <r>
      <t>Izdelava tankoslojne prečne in ostalih označb na vozišču z enokomponentno belo barvo, vključno 250 g/m</t>
    </r>
    <r>
      <rPr>
        <vertAlign val="superscript"/>
        <sz val="10"/>
        <rFont val="Arial"/>
        <family val="2"/>
        <charset val="238"/>
      </rPr>
      <t>2</t>
    </r>
    <r>
      <rPr>
        <sz val="10"/>
        <rFont val="Arial"/>
        <family val="2"/>
        <charset val="238"/>
      </rPr>
      <t xml:space="preserve"> posipa z drobci / kroglicami stekla, strojno, debelina plasti suhe snovi 250 </t>
    </r>
    <r>
      <rPr>
        <sz val="10"/>
        <rFont val="Symbol"/>
        <family val="1"/>
        <charset val="2"/>
      </rPr>
      <t>m</t>
    </r>
    <r>
      <rPr>
        <sz val="10"/>
        <rFont val="Arial"/>
        <family val="2"/>
        <charset val="238"/>
      </rPr>
      <t>m, površina označbe do 0,5 m</t>
    </r>
    <r>
      <rPr>
        <vertAlign val="superscript"/>
        <sz val="10"/>
        <rFont val="Arial"/>
        <family val="2"/>
        <charset val="238"/>
      </rPr>
      <t>2</t>
    </r>
  </si>
  <si>
    <t>Usmerjevalne puščice</t>
  </si>
  <si>
    <r>
      <t>Izdelava tankoslojne prečne in ostalih označb na vozišču z enokomponentno belo barvo, vključno 250 g/m</t>
    </r>
    <r>
      <rPr>
        <vertAlign val="superscript"/>
        <sz val="10"/>
        <rFont val="Arial"/>
        <family val="2"/>
        <charset val="238"/>
      </rPr>
      <t>2</t>
    </r>
    <r>
      <rPr>
        <sz val="10"/>
        <rFont val="Arial"/>
        <family val="2"/>
        <charset val="238"/>
      </rPr>
      <t xml:space="preserve"> posipa z drobci / kroglicami stekla, strojno, debelina plasti suhe snovi 250 </t>
    </r>
    <r>
      <rPr>
        <sz val="10"/>
        <rFont val="Symbol"/>
        <family val="1"/>
        <charset val="2"/>
      </rPr>
      <t>m</t>
    </r>
    <r>
      <rPr>
        <sz val="10"/>
        <rFont val="Arial"/>
        <family val="2"/>
        <charset val="238"/>
      </rPr>
      <t>m, površina označbe 0,6 do 1,0 m</t>
    </r>
    <r>
      <rPr>
        <vertAlign val="superscript"/>
        <sz val="10"/>
        <rFont val="Arial"/>
        <family val="2"/>
        <charset val="238"/>
      </rPr>
      <t>2</t>
    </r>
  </si>
  <si>
    <t>Piktogrami kolesarja in pešca</t>
  </si>
  <si>
    <t>S 12 383</t>
  </si>
  <si>
    <t>Rezanje asfaltne plasti s talno diamantno žago, debele 11 do 15 cm</t>
  </si>
  <si>
    <t>Vključno z odvozom in postavitvijo nove lesene ograje na željo lastnika/investitorja</t>
  </si>
  <si>
    <t>Izkop vezljive zemljine - 3. kategorije za temelje, kanalske rove, prepuste, jaške in drenaže, širine do 1,0m in globine 1,1m do 2,0m strojno, planiranje dna ročno</t>
  </si>
  <si>
    <r>
      <t xml:space="preserve">Z dobavo humusa iz začasne deponije </t>
    </r>
    <r>
      <rPr>
        <sz val="10"/>
        <color theme="1"/>
        <rFont val="Calibri"/>
        <family val="2"/>
        <charset val="238"/>
      </rPr>
      <t>≈20m3</t>
    </r>
  </si>
  <si>
    <r>
      <t xml:space="preserve">Ponovna vgradnja v spodnji ustroj ceste </t>
    </r>
    <r>
      <rPr>
        <sz val="10"/>
        <color theme="1"/>
        <rFont val="Calibri"/>
        <family val="2"/>
        <charset val="238"/>
      </rPr>
      <t>≈</t>
    </r>
    <r>
      <rPr>
        <sz val="8"/>
        <color theme="1"/>
        <rFont val="Arial"/>
        <family val="2"/>
        <charset val="238"/>
      </rPr>
      <t xml:space="preserve"> 82 m3</t>
    </r>
  </si>
  <si>
    <r>
      <t xml:space="preserve">v debelini do 20 cm </t>
    </r>
    <r>
      <rPr>
        <sz val="10"/>
        <rFont val="Calibri"/>
        <family val="2"/>
        <charset val="238"/>
      </rPr>
      <t>≈</t>
    </r>
    <r>
      <rPr>
        <sz val="9"/>
        <rFont val="Arial"/>
        <family val="2"/>
        <charset val="238"/>
      </rPr>
      <t>20m3 se ponovno uporabi</t>
    </r>
  </si>
  <si>
    <t>N 61 219</t>
  </si>
  <si>
    <t>S 62 112</t>
  </si>
  <si>
    <t>S 62 116</t>
  </si>
  <si>
    <t>N 62 165</t>
  </si>
  <si>
    <t>N 62 114</t>
  </si>
  <si>
    <r>
      <t>Izdelava tankoslojne prečne in ostalih označb na vozišču z enokomponentno belo barvo, vključno 250 g/m</t>
    </r>
    <r>
      <rPr>
        <vertAlign val="superscript"/>
        <sz val="10"/>
        <rFont val="Arial"/>
        <family val="2"/>
        <charset val="238"/>
      </rPr>
      <t>2</t>
    </r>
    <r>
      <rPr>
        <sz val="10"/>
        <rFont val="Arial"/>
        <family val="2"/>
        <charset val="238"/>
      </rPr>
      <t xml:space="preserve"> posipa z drobci / kroglicami stekla, strojno, debelina plasti suhe snovi 250 </t>
    </r>
    <r>
      <rPr>
        <sz val="10"/>
        <rFont val="Symbol"/>
        <family val="1"/>
        <charset val="2"/>
      </rPr>
      <t>m</t>
    </r>
    <r>
      <rPr>
        <sz val="10"/>
        <rFont val="Arial"/>
        <family val="2"/>
        <charset val="238"/>
      </rPr>
      <t>m, površina označbe 0,5 m2</t>
    </r>
  </si>
  <si>
    <r>
      <t xml:space="preserve">Ponovna vgradnja v spodnji ustroj kolesarske steze </t>
    </r>
    <r>
      <rPr>
        <sz val="10"/>
        <color theme="1"/>
        <rFont val="Calibri"/>
        <family val="2"/>
        <charset val="238"/>
      </rPr>
      <t>≈</t>
    </r>
    <r>
      <rPr>
        <sz val="8"/>
        <color theme="1"/>
        <rFont val="Arial"/>
        <family val="2"/>
        <charset val="238"/>
      </rPr>
      <t xml:space="preserve"> 27 m3</t>
    </r>
  </si>
  <si>
    <r>
      <t xml:space="preserve">Ponovna vgradnja v spodnji ustroj kolesarske steze </t>
    </r>
    <r>
      <rPr>
        <sz val="10"/>
        <color theme="1"/>
        <rFont val="Calibri"/>
        <family val="2"/>
        <charset val="238"/>
      </rPr>
      <t>≈</t>
    </r>
    <r>
      <rPr>
        <sz val="8"/>
        <color theme="1"/>
        <rFont val="Arial"/>
        <family val="2"/>
        <charset val="238"/>
      </rPr>
      <t xml:space="preserve"> 5 m3</t>
    </r>
  </si>
  <si>
    <t>Vključno z evidenčnimi listi</t>
  </si>
  <si>
    <t>S 32 161</t>
  </si>
  <si>
    <t>Dobava in vgraditev zmesi drobljenih zrn za zaklinjenje nevezane obrabne plasti</t>
  </si>
  <si>
    <t>Ureditev makadamskega dovoza mimo kmetije v debelini 30 cm</t>
  </si>
  <si>
    <t>povozni del krožnega križišča, tlakovci velikosti 20/20/20cm</t>
  </si>
  <si>
    <t>S 43 292</t>
  </si>
  <si>
    <t>Obbetoniranje cevi za kanalizacijo s cementnim betonom C16/20, po detajlu</t>
  </si>
  <si>
    <t xml:space="preserve">S 43 832 </t>
  </si>
  <si>
    <t>Doplačilo za ročno izdelavo ostalih označb na vozišču, posamezna površina označbe do 0,5 m2</t>
  </si>
  <si>
    <t>Doplačilo za ročno izdelavo ostalih označb na vozišču, posamezna površina označbe nad 1,5 m2</t>
  </si>
  <si>
    <t>Izdelava kabelske posteljice v debelini 10 cm iz drobnega peska granulacije 4-8 mm</t>
  </si>
  <si>
    <t>Ročni izkop jarka ( ocena ) na nedostopnih mestih in nad komunalnimi vodi</t>
  </si>
  <si>
    <t>izkop in izdelava jaška iz BC fi 80 cm kpl z 125kN 60x60 cm LTŽ pokrovom; obetoniranje ter zasutje</t>
  </si>
  <si>
    <t>Dobava cevi in izdelava pomožnega kabelskega jaška iz B.C. fi 60cm izkop v zemljišču I. do III. ktg., betoniranje dna jaška z betonom, dobava in montaža lahkega LŽ pokrova  60x60 cm (125kN) in obbetoniranje , izdelava vseh potrebnih uvodov,  nakladanje in odvoz odvečnega materiala ter stroški začasne in končne deponije, ometavanje in finalna obdelava jaška, čiščenje okolice</t>
  </si>
  <si>
    <t>izkop in izdelava tipskega montažnega temelja AB fi0,8x1,0 m</t>
  </si>
  <si>
    <t>izkop in prestavitev obstoječega droga javne razsvetljave nadzemne višine 3,5 na novo lokacijo v kompletu z sekanjem obstoječega temelja droga, izkopom novega stojnega mesta iz betonske cevi fi 40 cm, dolžine 1 m  in ponovno postavitvijo</t>
  </si>
  <si>
    <t>Izdelava kabelskih končnikov in priključitev kablov NAYY-J 4x16+1,5 mm v novem in obstoječem kandelabru</t>
  </si>
  <si>
    <t>Instalacija (ožičenje)  kandelabrov  in sicer od priključne omarice v kandelabru do same svetilke s kablom NYY-J 3x1,5 mm2, kompletno z priključnim setom.</t>
  </si>
  <si>
    <t>Priključitev na obstoječ izvod CR s kablom NAYY-J 4x16+1,5 mm2 preko navezave na obstoječ drog CR; priključni komplet in montaža</t>
  </si>
  <si>
    <t>Izvedba navezave prestavljenega droga JR na obstoječo JR preko navezave na obstoječ drog JR višine 3,5m z novim napajalnim kablom; priklop v obstoječem drogu</t>
  </si>
  <si>
    <t>Dobava in montaža tipskih sidrnih stopenjskih pocinkanih drogov, nadzemne višine 10,0 m z nastavkom ɸ60 mm za direktni natik cestnih svetilk  v kompletu s sidrnimi ploščami TF18/300 ter vijaki in stroški postavitve (kandelabri morajo biti izdelani po standardih SIST EN 40 in SIST EN-ISO 1461.)</t>
  </si>
  <si>
    <t xml:space="preserve">Dobava in montaža cestne LED svetilke, zaščitene pred prahom in vlago IP66, zaščita proti udarcem IK08, klasa 2 električne zaščite, ohišje iz tlačno ulitega aluminija, natik navpično na kandelaber debeline od 42mm do 60mm, natik na krak s strani debeline 42mm do 60mm, kot natika 0°, zamenljiv in nadgradljiv optični modul, zamenljiv in nadgradljiv napajalnik, 8641 lm izhodnega svetlobnega toka svetilke, moč svetilke 60W, barvna temperatura vira 3000K, indeks barvnega videza višji od 70. (kot npr.:S2S.T.SA.24.060.010.3070) </t>
  </si>
  <si>
    <t xml:space="preserve">Dobava in montaža cestne LED svetilke, zaščitene pred prahom in vlago IP66, zaščita proti udarcem IK08, klasa 2 električne zaščite, ohišje iz tlačno ulitega aluminija, natik navpično na kandelaber debeline od 42mm do 60mm, natik na krak s strani debeline 42mm do 60mm kot natika 0°, zamenljiv in nadgradljiv optični modul, zamenljiv in nadgradljiv napajalnik, 5760 lm izhodnega svetlobnega toka svetilke, moč svetilke 40W, barvna temperatura vira 3000K, indeks barvnega videza višji od 70. (kot npr.: S1S.T.SA.16.040.010.3070) </t>
  </si>
  <si>
    <t xml:space="preserve">Dobava in montaža cestne LED svetilke, zaščitene pred prahom in vlago IP66, zaščita proti udarcem IK08, klasa 2 električne zaščite, ohišje iz tlačno ulitega aluminija, natik navpično na kandelaber debeline od 42mm do 60mm, natik na krak s strani debeline 42mm do 60mm kot natika 0°, zamenljiv in nadgradljiv optični modul, zamenljiv in nadgradljiv napajalnik, 4320 lm izhodnega svetlobnega toka svetilke, moč svetilke 30W, barvna temperatura vira 3000K, indeks barvnega videza višji od 70. (kot npr.: S1S.T.SA.12.030.010.3070) </t>
  </si>
  <si>
    <t xml:space="preserve">Dobava in montaža cestne LED svetilke, zaščitene pred prahom in vlago IP66, zaščita proti udarcem IK08, klasa 2 električne zaščite, ohišje iz tlačno ulitega aluminija, natik navpično na kandelaber debeline od 42mm do 60mm, natik na krak s strani debeline 42mm do 60mm nastavljiv kot natika 0°, zamenljiv in nadgradljiv optični modul, zamenljiv in nadgradljiv napajalnik, 9114 lm izhodnega svetlobnega toka svetilke, moč svetilke 60W, barvna temperatura vira 4000K, indeks barvnega videza višji od 70. (kot npr.: S2S.T.SA.24.060.010.4070) </t>
  </si>
  <si>
    <t xml:space="preserve">Dobava in montaža cestne LED svetilke, zaščitene pred prahom in vlago IP66, zaščita proti udarcem IK08, klasa 2 električne zaščite, ohišje iz tlačno ulitega aluminija, natik navpično na kandelaber debeline od 42mm do 60mm, natik na krak s strani debeline 42mm do 60mm nastavljiv kot natika 0°, zamenljiv in nadgradljiv optični modul, zamenljiv in nadgradljiv napajalnik, 6076 lm izhodnega svetlobnega toka svetilke, moč svetilke 40W, barvna temperatura vira 4000K, indeks barvnega videza višji od 70. (kot npr.: S1S.T.SA.16.040.010.4070) </t>
  </si>
  <si>
    <t>Izdelava priključka ozemljitve na drog z  FeZn 25x4 mm (2,5 m) z dvema vijakoma</t>
  </si>
  <si>
    <t>odklop in demontaža obstoječih svetilk CR; odvoz na stalno deponijo</t>
  </si>
  <si>
    <t>odkop in odstranitev obstoječih drogov cestne razsvetljave; odvoz na stalno deponijo</t>
  </si>
  <si>
    <t>IZDELAVA NOV (3 tiskani izvodi)</t>
  </si>
  <si>
    <t>IZDELAVA PID (3 tiskani izvodi)</t>
  </si>
  <si>
    <t>Op. Upošteva se izkop  brez zgornjega ustroja na delu, kjer poteka trasa po predvidenem krožišču. Del tampona in asfalt nista upoštevana , ker sta zajeta v sklopu rekonstrukcije ceste in krožišča.</t>
  </si>
  <si>
    <t>Zakoličba trase projektiranega vodovoda in jaška z višinsko navezavo in zavarovanjem zakoličbe</t>
  </si>
  <si>
    <t xml:space="preserve">Dobava in vgrajevanje tamponskega drobljenca D 32 do zgornjega ustroja cest ali pločnika , komprimiranje do zbitosti 100 Mpa. </t>
  </si>
  <si>
    <t xml:space="preserve">Vodovodne cevi morajo biti iz nodularne Ltž duktilne litine, izdelane po standardu EN 545, 2011, cevi  morajo biti izdelane na obojko z  utorom za sidrani razstavljivi spoj (VRS , UNI Ve, ...), vključno z odgovarjajočimi tesnili in razstavljivim sidrnim spojem. Cev mora biti na zunanji strani zaščitena z zlitino Zn  debeline 400 g/m2) in končno zaščito. Notranja zaščita - cementna obloga, ustrezna za pitno vodo, spoj VRS ali Ve (sidrni spoj na zaklep – zahteva upravljavca). Vključno z odgovarjajočimi tesnili, mastjo in sidrnimi elementi, ki morajo biti vključeni v ceno. Spoj mora omogočati možnost 100% sidranja tudi v primeru rezanja cevi, brez dodatnega varjenja in vizualno kontrolo vgrajenih sidrnih elementov po sami montaži.  Fazonski kosi z obojko morajo biti izdelani po standardu EN 545; spoj VRS ali Ve (sidrni spoj na zaklep) ali enakovredno. Vključno z odgovarjajočimi tesnili, mastjo in sidrnimi elementi, ki morajo biti vključeni v ceno. Spoj mora omogočati možnost 100% sidranja tudi v primeru rezanja cevi, brez dodatnega varjenja in vizualno kontrolo vgrajenih sidrnih elementov po sami montaži. PE 100 RC cevi za vodo morajo biti v skladu z ISO 4427, za NP 16 bar (DN 63 –DN125).
EV zasuni morajo biti izdelani iz litine GGG400, z epoxy zaščito minimalne debeline 250 mikronov. Klin zasuna je zaščiten z EPDM elastomerno gumo. Vreteno zasuna je izdelano iz nerjavečega jekla in ga je možno menjati brez izvleka klina iz ohišja. Tesnenje na vretenu je izvedeno z dvema "O" tesniloma iz NBR. Na obeh straneh klina so pravokotna teflonska vodila. Spoj telesa in pokrova mora biti izveden brez vijakov in zagozd. Ustrezati morajo standardu EN 1074 in ISO 7259.
Kapa mora biti okrogle oblike, fi 200 mm, izdelana iz litine GG 250. Ustrezati mora standardu DIN 4056 z napisom "VODA" ali "VODOVOD". Op. kapa za hidrante in zasune.
Telo nadzemnega hidranta mora biti iz INOX, glava iz nodularne litine z dvema "C" priključkoma ter enim "B" priključkom. Hidrant mora biti opremljen z izpustno odprtino po kateri odteče stoječa voda iz hidranta. Ustrezati morajo standardu z EN 14384 in EN 1074-6.
Materiali, iz katerih so izdelani elementi vodovoda, vključno s tesnili, morajo biti opremljeni z atesti, da v stiku z vodo glede fizikalnih, kemijskih ali mikrobioloških lastnostih ne vplivajo na kakovost vode.Prirobnični fazonski kosi morajo biti izdelani po standardu EN 545 in  imeti  vrtljivo prirobnico.  
</t>
  </si>
  <si>
    <t>FF kos DN 80 l=3000 mm</t>
  </si>
  <si>
    <t>V7 Navezava na obst. cev</t>
  </si>
  <si>
    <t>Montaža zasunov z ročnim kolesomv jašku</t>
  </si>
  <si>
    <t>Kompletna izdelava betonskih blokov 40x40x45 cm za sidranje fazonov in armatur, vključno z objemkami in podložno gumo (0,15 - 0,4 m 3 kos)</t>
  </si>
  <si>
    <t>Dezinfekcija in izpiranje novozgrajenega cevovoda, ki ga izvede pristojni zavod, vključno s pridobitvijo atesta o izvednem klornem šoku</t>
  </si>
  <si>
    <t>Analiza vzorca pitne vode s strani pooblaščene organizacije skladno z veljavnim pravilnikom in predpisanim št. vzorčenja</t>
  </si>
  <si>
    <t>Jašek V4</t>
  </si>
  <si>
    <t>Dobava, vgarajevanje s planiranjem in utrjevanjem mehansko stabiliziranega tamponskega materiala TD 32   v debelini 40 cm  na območju makadamske ceste , vključno z valjanjem do predpisane zbitosti 100 MPa in meritvami zbitosti (najmanj 1 meritev).</t>
  </si>
  <si>
    <t>EE vodi</t>
  </si>
  <si>
    <t>S 43 314</t>
  </si>
  <si>
    <t>Izdelava kanalizacije iz cevi iz cementnega betona, vgrajenih na planum izkopa premera 30 cm, v globini do 1,0m</t>
  </si>
  <si>
    <t>11.</t>
  </si>
  <si>
    <t>Nepredvidena dela 10%</t>
  </si>
  <si>
    <t>Preusmeritev in delna ali popolna zapora prometa za čas izvajanja del. Postavka vključuje postavitev, vzdrževanje in odstranitev zapore. Obračun se izvede po dejanskih dokazljivih stroških na podlagi računa, ki ga dostavi izvajalec zapore.</t>
  </si>
  <si>
    <t>OPOMBE</t>
  </si>
  <si>
    <t>Opomba 1:</t>
  </si>
  <si>
    <t>Ponudnik sestavi ponudbeni predračun tako, da vnese cene na enoto v EUR brez DDV v stolpec »Cena/enoto« za vse navedene postavke. Vnos cen je omejen na dve decimalni mesti. Vse ostale celice so zaklenjene in morajo ostati nespremenjene.</t>
  </si>
  <si>
    <t>Opomba 2:</t>
  </si>
  <si>
    <t>Ponudnik mora vpisati svoje ponudbene cene brez DDV v vse postavke ponudbenega predračuna. Postavka brez označene cene ne bo plačana, naročnik pa bo smatral, da je upoštevana v okviru ostalih izpolnjenih pozicij.</t>
  </si>
  <si>
    <t>Opomba 3:</t>
  </si>
  <si>
    <t>Na zavihku "Rekapitaulacija" program sam doda 10% za nepredvidena dela. Obračun nepredvidenih del je po dejanskih stroških</t>
  </si>
  <si>
    <t>V primeru odkritja in odprave računskih napak se temu ustrezno spremeni tudi nominalna vrednost nepredvidenih del, ki je izražena v odstotku (enota mere je odstotek) od skupne vrednosti vseh ostalih postavk brez DDV.</t>
  </si>
  <si>
    <t>Opomba 4:</t>
  </si>
  <si>
    <t>-</t>
  </si>
  <si>
    <t>Preusmeritev in delna / popolna zapora prometa, za čas izvajanja gradbenih del. Postavka vključuje postavitev, vzdrževanje in odstranitev zapore. Obračun se izvede po dejanskih dokazljivih stroških na podlagi računa, ki ga izstavi izvajalec zapore.</t>
  </si>
  <si>
    <t>Opomba 5:</t>
  </si>
  <si>
    <t>GRADBENI IN POSEBNI ODPADKI: Izvajalec za vse produkte rušitvenih del in izkope ter odstranitve posebnih odpadkov sam priskrbi potrebno deponijo in plača vse spremljajoče stroške. Z vsemi odpadki je potrebno ravnati v skladu z načrtom rušitvenih del in elaboratom ravnanja z gradbenimi odpadki ter Uredbo o odpadkih, ki nastanejo pri gradbenih delih.</t>
  </si>
  <si>
    <t>V ENOTNIH CENAH MORAJO  BITI ZAJETI STROŠKI:</t>
  </si>
  <si>
    <t xml:space="preserve">Izdelave izpolnjenih obrazcev za vnos podatkov v naročnikovo evidenco cestnih podatkov (BCP). </t>
  </si>
  <si>
    <t xml:space="preserve">Izdelave geodetskega načrta novega stanja. </t>
  </si>
  <si>
    <t>Izdelava tehnološko ekonomskega elaborata.</t>
  </si>
  <si>
    <t xml:space="preserve">Vse ostale površine, ki jih bo izvajalec potreboval za gradnjo in za organizacijo gradbišč, si bo moral priskbeti sam na svoje stroške.   </t>
  </si>
  <si>
    <t>Izvajalec je dolžan izvesti vsa dela kvalitetno, v skladu s predpisi, projektom, tehničnimi pogoji in v skladu z dobro gradbeno prakso.</t>
  </si>
  <si>
    <t>V postavkah kjer zemeljska dela niso posebej zavedena so le ta zajeta v sklopu osnovnih postavk za zemeljska dela.</t>
  </si>
  <si>
    <t>Pri zemeljskih delih je uporabljena kategorizacija v skladu z Dopolnili splošnih in tehničnih pogojev IV. knjiga (2001).</t>
  </si>
  <si>
    <t>Izvajalec mora v enotnih cenah upoštevati naslednje stroške, v kolikor le-ti niso upoštevani v posebnih postavkah:</t>
  </si>
  <si>
    <t>- vse stroške za pridobitev začasnih površin za gradnjo izven delovnega pasu (soglasja, odškodnine, itd.);</t>
  </si>
  <si>
    <t>- vse stroške v zvezi z začasnim odvozom, deponiranjem in vračanjem izkopanega materiala na mestih, kjer ga ne bo možno deponirati na gradbišču;</t>
  </si>
  <si>
    <t>- vse stroške za postavitev gradbišča, gradbiščnih objektov, ureditev začasnih deponij, tekoče vzdrževanje in odstranitev gradbišča;</t>
  </si>
  <si>
    <t>- deponije si zagotavlja izvajalec sam na lastne stroške;</t>
  </si>
  <si>
    <t>- vse stroške za sanacijo in kultiviranje površin delovnega pasu in gradbiščnih površin po odstranitvi objektov;</t>
  </si>
  <si>
    <t>- vse stroške v zvezi s transporti po javnih poteh in cestah: morebitne odškodnine, morebitne sanacije cestišč zaradi poškodb med gradnjo itd.</t>
  </si>
  <si>
    <t>- vse stroške za zagotavljanje varnosti in zdravja pri delu, stroške izdelave varnostnega načrta in vsa dela, ki izhajajo iz zahtev varnostnega načrta</t>
  </si>
  <si>
    <t>- stroški odvoda meteorne vode iz gradbene jame in vode, ki se izceja iz bočnih strani izkopa, če je potrebno</t>
  </si>
  <si>
    <t xml:space="preserve">- vsa črpanja vode in ureditev  začasnega odvodnajvanja s črpanjem obstoječe kanalizacije </t>
  </si>
  <si>
    <t>- stroški dela v kampadah zaradi oteženih geoloških razmer</t>
  </si>
  <si>
    <t>- stroški dela v nagnjenem terenu</t>
  </si>
  <si>
    <t>- stroški oteženega izkopa v mokrem terenu, izkop v vodi, prekop potokov itd.</t>
  </si>
  <si>
    <t xml:space="preserve">Dobava, montaža, uporaba in demontaža varovalnega opaža jarka v vertikalnem izkopu. </t>
  </si>
  <si>
    <t>Vsi izkopi, prevozi in zasipi se obračunavajo v raščenem stanju oziroma vgrajenem.</t>
  </si>
  <si>
    <t>Izvajalec mora tekom gradnje zagotoviti dostope do okoliških stanovanjskih objektov.</t>
  </si>
  <si>
    <t>Morebitne postavke v popisih ali tehničnih poročilih, kjer projektant definira proizvajalca, so orientacijske in služijo le kot definicija v smislu zahtevane kvalitete. Izvajalec lahko enako kvaliteten proizvod kupi tudi pri drugih proizvajalcih.</t>
  </si>
  <si>
    <t>Ureditev križišča cest R1-227/1264 Ravne - Kotlje R1-227/1423 Kotlje - Slovenj Gradec in lokalnih cest</t>
  </si>
  <si>
    <r>
      <t>V navedeni postavki zavihka začasna prometna ureditev</t>
    </r>
    <r>
      <rPr>
        <b/>
        <sz val="11"/>
        <rFont val="Arial"/>
        <family val="2"/>
        <charset val="238"/>
      </rPr>
      <t xml:space="preserve"> </t>
    </r>
    <r>
      <rPr>
        <sz val="11"/>
        <rFont val="Arial"/>
        <family val="2"/>
        <charset val="238"/>
      </rPr>
      <t xml:space="preserve"> je ocenjena vrednost stroškov koncesionarja za postavitev in vzdrževanje prometne signalizacije v času gradnje. V ceni so zajeti predvideni stroški koncesionarja za postavitev in vzdrževanje prometne signaliazacije za čas gradnje. Vsi ostali stroški izdelave elaborata, vodenja prometa v času gradnje, izvedbe začasnih zavarovanj in vzdrževanje voznih površin so strošek izvajalca.</t>
    </r>
  </si>
  <si>
    <t>št.načrta: 147-2019 - 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</si>
</sst>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0\ &quot;€&quot;"/>
    <numFmt numFmtId="165" formatCode="#,##0.00\ [$EUR]"/>
    <numFmt numFmtId="166" formatCode="#,##0.00\ _S_I_T"/>
    <numFmt numFmtId="167" formatCode="#,##0.00&quot; &quot;[$€-2]"/>
    <numFmt numFmtId="168" formatCode="#,##0.00_ ;\-#,##0.00\ "/>
    <numFmt numFmtId="169" formatCode="0."/>
    <numFmt numFmtId="170" formatCode="0.#"/>
  </numFmts>
  <fonts count="70">
    <font>
      <sz val="11"/>
      <color theme="1"/>
      <name val="Calibri"/>
      <family val="2"/>
      <charset val="238"/>
      <scheme val="minor"/>
    </font>
    <font>
      <sz val="10"/>
      <name val="Arial CE"/>
      <charset val="238"/>
    </font>
    <font>
      <b/>
      <sz val="20"/>
      <name val="Arial CE"/>
      <family val="2"/>
      <charset val="238"/>
    </font>
    <font>
      <b/>
      <sz val="14"/>
      <name val="Arial CE"/>
      <family val="2"/>
      <charset val="238"/>
    </font>
    <font>
      <b/>
      <sz val="12"/>
      <name val="Arial CE"/>
      <family val="2"/>
      <charset val="238"/>
    </font>
    <font>
      <sz val="12"/>
      <name val="Arial CE"/>
      <family val="2"/>
      <charset val="238"/>
    </font>
    <font>
      <b/>
      <sz val="12"/>
      <name val="Arial CE"/>
      <charset val="238"/>
    </font>
    <font>
      <sz val="10"/>
      <name val="Arial"/>
      <family val="2"/>
      <charset val="238"/>
    </font>
    <font>
      <b/>
      <sz val="11"/>
      <name val="Arial"/>
      <family val="2"/>
      <charset val="238"/>
    </font>
    <font>
      <sz val="11"/>
      <name val="Arial"/>
      <family val="2"/>
      <charset val="238"/>
    </font>
    <font>
      <i/>
      <sz val="11"/>
      <name val="Arial"/>
      <family val="2"/>
      <charset val="238"/>
    </font>
    <font>
      <b/>
      <i/>
      <sz val="11"/>
      <name val="Arial"/>
      <family val="2"/>
      <charset val="238"/>
    </font>
    <font>
      <b/>
      <sz val="12"/>
      <name val="Arial"/>
      <family val="2"/>
      <charset val="238"/>
    </font>
    <font>
      <sz val="12"/>
      <name val="Arial"/>
      <family val="2"/>
      <charset val="238"/>
    </font>
    <font>
      <b/>
      <sz val="10"/>
      <name val="Arial"/>
      <family val="2"/>
      <charset val="238"/>
    </font>
    <font>
      <sz val="10"/>
      <color rgb="FF00B050"/>
      <name val="Arial"/>
      <family val="2"/>
      <charset val="238"/>
    </font>
    <font>
      <sz val="10"/>
      <color theme="1"/>
      <name val="Arial"/>
      <family val="2"/>
      <charset val="238"/>
    </font>
    <font>
      <sz val="8"/>
      <name val="Calibri"/>
      <family val="2"/>
      <charset val="238"/>
      <scheme val="minor"/>
    </font>
    <font>
      <sz val="11"/>
      <name val="Times New Roman CE"/>
      <charset val="238"/>
    </font>
    <font>
      <vertAlign val="superscript"/>
      <sz val="10"/>
      <name val="Arial"/>
      <family val="2"/>
      <charset val="238"/>
    </font>
    <font>
      <sz val="10"/>
      <name val="Symbol"/>
      <family val="1"/>
      <charset val="2"/>
    </font>
    <font>
      <sz val="10"/>
      <color theme="9" tint="0.39997558519241921"/>
      <name val="Arial"/>
      <family val="2"/>
      <charset val="238"/>
    </font>
    <font>
      <sz val="11"/>
      <color theme="1"/>
      <name val="Calibri"/>
      <family val="2"/>
      <charset val="238"/>
      <scheme val="minor"/>
    </font>
    <font>
      <b/>
      <sz val="11"/>
      <color theme="1"/>
      <name val="Calibri"/>
      <family val="2"/>
      <charset val="238"/>
      <scheme val="minor"/>
    </font>
    <font>
      <b/>
      <i/>
      <sz val="10"/>
      <name val="Arial"/>
      <family val="2"/>
      <charset val="238"/>
    </font>
    <font>
      <i/>
      <sz val="10"/>
      <name val="Arial"/>
      <family val="2"/>
      <charset val="238"/>
    </font>
    <font>
      <b/>
      <i/>
      <sz val="12"/>
      <name val="Arial"/>
      <family val="2"/>
      <charset val="238"/>
    </font>
    <font>
      <sz val="11"/>
      <name val="Calibri"/>
      <family val="2"/>
      <charset val="238"/>
      <scheme val="minor"/>
    </font>
    <font>
      <sz val="10"/>
      <name val="Arial CE"/>
      <family val="2"/>
      <charset val="238"/>
    </font>
    <font>
      <sz val="10"/>
      <name val="Arial CE"/>
    </font>
    <font>
      <sz val="10"/>
      <color theme="4" tint="-0.249977111117893"/>
      <name val="Arial"/>
      <family val="2"/>
      <charset val="238"/>
    </font>
    <font>
      <b/>
      <sz val="10"/>
      <color theme="1"/>
      <name val="Arial"/>
      <family val="2"/>
      <charset val="238"/>
    </font>
    <font>
      <b/>
      <sz val="9"/>
      <name val="Arial CE"/>
      <charset val="238"/>
    </font>
    <font>
      <sz val="9"/>
      <name val="Arial CE"/>
      <charset val="238"/>
    </font>
    <font>
      <sz val="9"/>
      <color indexed="8"/>
      <name val="Arial"/>
      <family val="2"/>
      <charset val="238"/>
    </font>
    <font>
      <sz val="9"/>
      <name val="Arial"/>
      <family val="2"/>
      <charset val="238"/>
    </font>
    <font>
      <b/>
      <sz val="10"/>
      <name val="Arial CE"/>
      <charset val="238"/>
    </font>
    <font>
      <sz val="11"/>
      <name val="Arial CE"/>
      <charset val="238"/>
    </font>
    <font>
      <b/>
      <sz val="9"/>
      <name val="Arial"/>
      <family val="2"/>
      <charset val="238"/>
    </font>
    <font>
      <sz val="11"/>
      <name val="Garamond"/>
      <family val="1"/>
      <charset val="238"/>
    </font>
    <font>
      <b/>
      <sz val="10"/>
      <color theme="0"/>
      <name val="Arial"/>
      <family val="2"/>
      <charset val="238"/>
    </font>
    <font>
      <sz val="10"/>
      <color theme="0"/>
      <name val="Arial"/>
      <family val="2"/>
      <charset val="238"/>
    </font>
    <font>
      <b/>
      <sz val="10"/>
      <name val="Arial CE"/>
      <family val="2"/>
      <charset val="238"/>
    </font>
    <font>
      <b/>
      <sz val="11"/>
      <name val="Calibri"/>
      <family val="2"/>
      <charset val="238"/>
      <scheme val="minor"/>
    </font>
    <font>
      <sz val="10"/>
      <color indexed="8"/>
      <name val="Arial"/>
      <family val="2"/>
      <charset val="238"/>
    </font>
    <font>
      <sz val="10"/>
      <color rgb="FFFF0000"/>
      <name val="Arial"/>
      <family val="2"/>
      <charset val="238"/>
    </font>
    <font>
      <b/>
      <sz val="12"/>
      <color rgb="FFFF0000"/>
      <name val="Arial"/>
      <family val="2"/>
      <charset val="238"/>
    </font>
    <font>
      <sz val="14"/>
      <name val="Arial"/>
      <family val="2"/>
      <charset val="238"/>
    </font>
    <font>
      <b/>
      <sz val="14"/>
      <name val="Arial"/>
      <family val="2"/>
      <charset val="238"/>
    </font>
    <font>
      <sz val="10"/>
      <name val="Arial Narrow"/>
      <family val="2"/>
      <charset val="238"/>
    </font>
    <font>
      <b/>
      <sz val="11"/>
      <color rgb="FFFF0000"/>
      <name val="Arial"/>
      <family val="2"/>
      <charset val="238"/>
    </font>
    <font>
      <sz val="11"/>
      <color rgb="FFFF0000"/>
      <name val="Arial"/>
      <family val="2"/>
      <charset val="238"/>
    </font>
    <font>
      <b/>
      <sz val="10"/>
      <color rgb="FFFF0000"/>
      <name val="Arial"/>
      <family val="2"/>
      <charset val="238"/>
    </font>
    <font>
      <sz val="10"/>
      <color rgb="FFFF0000"/>
      <name val="Arial"/>
      <family val="2"/>
    </font>
    <font>
      <sz val="10"/>
      <name val="Arial"/>
      <family val="2"/>
    </font>
    <font>
      <sz val="10"/>
      <color rgb="FFFF0000"/>
      <name val="Arial CE"/>
      <family val="2"/>
      <charset val="238"/>
    </font>
    <font>
      <b/>
      <sz val="10"/>
      <name val="Arial"/>
      <family val="2"/>
    </font>
    <font>
      <sz val="10"/>
      <name val="Calibri"/>
      <family val="2"/>
      <charset val="238"/>
    </font>
    <font>
      <sz val="14"/>
      <color theme="1"/>
      <name val="Arial"/>
      <family val="2"/>
      <charset val="238"/>
    </font>
    <font>
      <b/>
      <sz val="14"/>
      <color theme="1"/>
      <name val="Arial"/>
      <family val="2"/>
      <charset val="238"/>
    </font>
    <font>
      <sz val="12"/>
      <color theme="1"/>
      <name val="Avenir Next Condensed Regular"/>
    </font>
    <font>
      <b/>
      <sz val="12"/>
      <color theme="1"/>
      <name val="Avenir Next Condensed Regular"/>
    </font>
    <font>
      <sz val="8"/>
      <color theme="1"/>
      <name val="Avenir Next Condensed Regular"/>
    </font>
    <font>
      <sz val="10"/>
      <color theme="1"/>
      <name val="Calibri"/>
      <family val="2"/>
      <charset val="238"/>
    </font>
    <font>
      <sz val="8"/>
      <color theme="1"/>
      <name val="Arial"/>
      <family val="2"/>
      <charset val="238"/>
    </font>
    <font>
      <sz val="8"/>
      <name val="Arial"/>
      <family val="2"/>
      <charset val="238"/>
    </font>
    <font>
      <b/>
      <sz val="14"/>
      <color theme="4"/>
      <name val="Arial"/>
      <family val="2"/>
      <charset val="238"/>
    </font>
    <font>
      <b/>
      <u/>
      <sz val="11"/>
      <name val="Arial"/>
      <family val="2"/>
      <charset val="238"/>
    </font>
    <font>
      <sz val="12"/>
      <name val="Calibri"/>
      <family val="2"/>
      <charset val="238"/>
      <scheme val="minor"/>
    </font>
    <font>
      <b/>
      <sz val="12"/>
      <color theme="1"/>
      <name val="Avenir Next Condensed Regular"/>
      <charset val="238"/>
    </font>
  </fonts>
  <fills count="8">
    <fill>
      <patternFill patternType="none"/>
    </fill>
    <fill>
      <patternFill patternType="gray125"/>
    </fill>
    <fill>
      <patternFill patternType="solid">
        <fgColor theme="0" tint="-0.249977111117893"/>
        <bgColor indexed="64"/>
      </patternFill>
    </fill>
    <fill>
      <patternFill patternType="solid">
        <fgColor theme="9" tint="0.39997558519241921"/>
        <bgColor indexed="64"/>
      </patternFill>
    </fill>
    <fill>
      <patternFill patternType="solid">
        <fgColor indexed="22"/>
        <bgColor indexed="64"/>
      </patternFill>
    </fill>
    <fill>
      <patternFill patternType="solid">
        <fgColor theme="4" tint="0.39997558519241921"/>
        <bgColor indexed="64"/>
      </patternFill>
    </fill>
    <fill>
      <patternFill patternType="solid">
        <fgColor theme="0"/>
        <bgColor indexed="64"/>
      </patternFill>
    </fill>
    <fill>
      <patternFill patternType="solid">
        <fgColor theme="0"/>
        <bgColor indexed="22"/>
      </patternFill>
    </fill>
  </fills>
  <borders count="4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8"/>
      </left>
      <right style="thin">
        <color indexed="8"/>
      </right>
      <top style="thin">
        <color indexed="8"/>
      </top>
      <bottom style="thin">
        <color indexed="8"/>
      </bottom>
      <diagonal/>
    </border>
    <border>
      <left/>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double">
        <color indexed="64"/>
      </top>
      <bottom style="thin">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medium">
        <color indexed="64"/>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8"/>
      </right>
      <top style="thin">
        <color indexed="8"/>
      </top>
      <bottom style="thin">
        <color indexed="8"/>
      </bottom>
      <diagonal/>
    </border>
    <border>
      <left style="thin">
        <color indexed="8"/>
      </left>
      <right style="thin">
        <color indexed="64"/>
      </right>
      <top style="thin">
        <color indexed="8"/>
      </top>
      <bottom style="thin">
        <color indexed="8"/>
      </bottom>
      <diagonal/>
    </border>
    <border>
      <left style="thin">
        <color indexed="8"/>
      </left>
      <right style="thin">
        <color indexed="8"/>
      </right>
      <top style="thin">
        <color indexed="8"/>
      </top>
      <bottom style="thin">
        <color indexed="64"/>
      </bottom>
      <diagonal/>
    </border>
    <border>
      <left style="thin">
        <color indexed="8"/>
      </left>
      <right style="thin">
        <color indexed="64"/>
      </right>
      <top style="thin">
        <color indexed="8"/>
      </top>
      <bottom style="thin">
        <color indexed="64"/>
      </bottom>
      <diagonal/>
    </border>
    <border>
      <left style="thin">
        <color indexed="8"/>
      </left>
      <right style="thin">
        <color indexed="8"/>
      </right>
      <top/>
      <bottom style="thin">
        <color indexed="8"/>
      </bottom>
      <diagonal/>
    </border>
  </borders>
  <cellStyleXfs count="26">
    <xf numFmtId="0" fontId="0" fillId="0" borderId="0"/>
    <xf numFmtId="0" fontId="1" fillId="0" borderId="0"/>
    <xf numFmtId="0" fontId="7" fillId="0" borderId="0"/>
    <xf numFmtId="0" fontId="1" fillId="0" borderId="0"/>
    <xf numFmtId="166" fontId="18" fillId="0" borderId="0"/>
    <xf numFmtId="0" fontId="1" fillId="0" borderId="0"/>
    <xf numFmtId="0" fontId="28" fillId="0" borderId="0">
      <alignment vertical="top" wrapText="1"/>
    </xf>
    <xf numFmtId="0" fontId="1" fillId="0" borderId="0"/>
    <xf numFmtId="0" fontId="29" fillId="0" borderId="0"/>
    <xf numFmtId="0" fontId="28" fillId="0" borderId="0"/>
    <xf numFmtId="0" fontId="1" fillId="0" borderId="0"/>
    <xf numFmtId="0" fontId="28" fillId="0" borderId="0"/>
    <xf numFmtId="0" fontId="29" fillId="0" borderId="0">
      <alignment vertical="top" wrapText="1"/>
    </xf>
    <xf numFmtId="0" fontId="37" fillId="0" borderId="0"/>
    <xf numFmtId="0" fontId="39" fillId="0" borderId="0"/>
    <xf numFmtId="0" fontId="28" fillId="0" borderId="0"/>
    <xf numFmtId="0" fontId="4" fillId="0" borderId="0">
      <alignment horizontal="left" vertical="top" wrapText="1" readingOrder="1"/>
    </xf>
    <xf numFmtId="0" fontId="1" fillId="0" borderId="0"/>
    <xf numFmtId="0" fontId="22" fillId="0" borderId="0"/>
    <xf numFmtId="0" fontId="1" fillId="0" borderId="0"/>
    <xf numFmtId="0" fontId="7" fillId="0" borderId="0"/>
    <xf numFmtId="0" fontId="1" fillId="0" borderId="0"/>
    <xf numFmtId="0" fontId="1" fillId="0" borderId="0"/>
    <xf numFmtId="0" fontId="7" fillId="0" borderId="0"/>
    <xf numFmtId="0" fontId="7" fillId="0" borderId="0"/>
    <xf numFmtId="0" fontId="22" fillId="0" borderId="0"/>
  </cellStyleXfs>
  <cellXfs count="693">
    <xf numFmtId="0" fontId="0" fillId="0" borderId="0" xfId="0"/>
    <xf numFmtId="0" fontId="1" fillId="0" borderId="0" xfId="1"/>
    <xf numFmtId="0" fontId="2" fillId="0" borderId="0" xfId="1" applyFont="1" applyAlignment="1">
      <alignment horizontal="center"/>
    </xf>
    <xf numFmtId="0" fontId="1" fillId="0" borderId="0" xfId="1" applyAlignment="1">
      <alignment horizontal="center"/>
    </xf>
    <xf numFmtId="0" fontId="3" fillId="0" borderId="0" xfId="1" applyFont="1"/>
    <xf numFmtId="0" fontId="3" fillId="0" borderId="0" xfId="1" applyFont="1" applyAlignment="1">
      <alignment horizontal="center"/>
    </xf>
    <xf numFmtId="49" fontId="8" fillId="0" borderId="9" xfId="2" applyNumberFormat="1" applyFont="1" applyBorder="1" applyAlignment="1">
      <alignment horizontal="left" vertical="center" indent="1"/>
    </xf>
    <xf numFmtId="49" fontId="8" fillId="0" borderId="10" xfId="2" applyNumberFormat="1" applyFont="1" applyBorder="1" applyAlignment="1">
      <alignment horizontal="left"/>
    </xf>
    <xf numFmtId="0" fontId="8" fillId="0" borderId="10" xfId="2" applyFont="1" applyBorder="1" applyAlignment="1">
      <alignment horizontal="justify" vertical="center" wrapText="1"/>
    </xf>
    <xf numFmtId="0" fontId="8" fillId="0" borderId="11" xfId="2" applyFont="1" applyBorder="1" applyAlignment="1">
      <alignment horizontal="justify" vertical="center" wrapText="1"/>
    </xf>
    <xf numFmtId="49" fontId="8" fillId="0" borderId="0" xfId="2" applyNumberFormat="1" applyFont="1" applyAlignment="1">
      <alignment horizontal="center" vertical="center"/>
    </xf>
    <xf numFmtId="4" fontId="8" fillId="0" borderId="0" xfId="2" applyNumberFormat="1" applyFont="1" applyAlignment="1">
      <alignment horizontal="right" vertical="center" indent="1"/>
    </xf>
    <xf numFmtId="164" fontId="8" fillId="0" borderId="0" xfId="2" applyNumberFormat="1" applyFont="1" applyAlignment="1">
      <alignment horizontal="right" vertical="center" indent="1"/>
    </xf>
    <xf numFmtId="0" fontId="8" fillId="0" borderId="0" xfId="2" applyFont="1"/>
    <xf numFmtId="0" fontId="7" fillId="0" borderId="0" xfId="2"/>
    <xf numFmtId="49" fontId="9" fillId="0" borderId="6" xfId="2" applyNumberFormat="1" applyFont="1" applyBorder="1" applyAlignment="1">
      <alignment horizontal="center" vertical="center"/>
    </xf>
    <xf numFmtId="49" fontId="10" fillId="0" borderId="7" xfId="2" applyNumberFormat="1" applyFont="1" applyBorder="1" applyAlignment="1">
      <alignment horizontal="left"/>
    </xf>
    <xf numFmtId="0" fontId="10" fillId="0" borderId="7" xfId="2" applyFont="1" applyBorder="1" applyAlignment="1">
      <alignment horizontal="justify" vertical="center" wrapText="1"/>
    </xf>
    <xf numFmtId="164" fontId="9" fillId="0" borderId="8" xfId="2" applyNumberFormat="1" applyFont="1" applyBorder="1" applyAlignment="1">
      <alignment horizontal="right" vertical="center" wrapText="1" indent="2"/>
    </xf>
    <xf numFmtId="164" fontId="11" fillId="0" borderId="0" xfId="2" applyNumberFormat="1" applyFont="1" applyAlignment="1">
      <alignment horizontal="right" vertical="center" indent="1"/>
    </xf>
    <xf numFmtId="49" fontId="9" fillId="0" borderId="9" xfId="2" applyNumberFormat="1" applyFont="1" applyBorder="1" applyAlignment="1">
      <alignment horizontal="center" vertical="center"/>
    </xf>
    <xf numFmtId="49" fontId="10" fillId="0" borderId="10" xfId="2" applyNumberFormat="1" applyFont="1" applyBorder="1" applyAlignment="1">
      <alignment horizontal="left"/>
    </xf>
    <xf numFmtId="0" fontId="10" fillId="0" borderId="10" xfId="2" applyFont="1" applyBorder="1" applyAlignment="1">
      <alignment horizontal="justify" vertical="center" wrapText="1"/>
    </xf>
    <xf numFmtId="164" fontId="9" fillId="0" borderId="11" xfId="2" applyNumberFormat="1" applyFont="1" applyBorder="1" applyAlignment="1">
      <alignment horizontal="right" vertical="center" wrapText="1" indent="2"/>
    </xf>
    <xf numFmtId="0" fontId="13" fillId="0" borderId="0" xfId="2" applyFont="1"/>
    <xf numFmtId="49" fontId="12" fillId="0" borderId="0" xfId="2" applyNumberFormat="1" applyFont="1" applyAlignment="1">
      <alignment horizontal="center" vertical="center"/>
    </xf>
    <xf numFmtId="4" fontId="12" fillId="0" borderId="0" xfId="2" applyNumberFormat="1" applyFont="1" applyAlignment="1">
      <alignment horizontal="right" vertical="center" indent="1"/>
    </xf>
    <xf numFmtId="164" fontId="12" fillId="0" borderId="0" xfId="2" applyNumberFormat="1" applyFont="1" applyAlignment="1">
      <alignment horizontal="right" vertical="center" indent="1"/>
    </xf>
    <xf numFmtId="0" fontId="12" fillId="0" borderId="0" xfId="2" applyFont="1"/>
    <xf numFmtId="164" fontId="7" fillId="0" borderId="0" xfId="2" applyNumberFormat="1"/>
    <xf numFmtId="49" fontId="14" fillId="2" borderId="14" xfId="0" applyNumberFormat="1" applyFont="1" applyFill="1" applyBorder="1" applyAlignment="1">
      <alignment horizontal="center" vertical="center"/>
    </xf>
    <xf numFmtId="0" fontId="14" fillId="0" borderId="0" xfId="0" applyFont="1"/>
    <xf numFmtId="49" fontId="14" fillId="0" borderId="18" xfId="0" applyNumberFormat="1" applyFont="1" applyBorder="1" applyAlignment="1">
      <alignment horizontal="left" vertical="top"/>
    </xf>
    <xf numFmtId="49" fontId="14" fillId="0" borderId="18" xfId="0" applyNumberFormat="1" applyFont="1" applyBorder="1" applyAlignment="1">
      <alignment horizontal="center" vertical="center"/>
    </xf>
    <xf numFmtId="0" fontId="14" fillId="0" borderId="18" xfId="0" applyFont="1" applyBorder="1" applyAlignment="1">
      <alignment horizontal="left" vertical="top" wrapText="1"/>
    </xf>
    <xf numFmtId="4" fontId="14" fillId="0" borderId="18" xfId="0" applyNumberFormat="1" applyFont="1" applyBorder="1" applyAlignment="1">
      <alignment horizontal="right" indent="1"/>
    </xf>
    <xf numFmtId="165" fontId="14" fillId="0" borderId="18" xfId="0" applyNumberFormat="1" applyFont="1" applyBorder="1" applyAlignment="1">
      <alignment horizontal="right" indent="1"/>
    </xf>
    <xf numFmtId="0" fontId="14" fillId="0" borderId="18" xfId="0" applyFont="1" applyBorder="1"/>
    <xf numFmtId="0" fontId="7" fillId="0" borderId="18" xfId="0" applyFont="1" applyBorder="1" applyAlignment="1">
      <alignment horizontal="left" vertical="top" wrapText="1"/>
    </xf>
    <xf numFmtId="0" fontId="7" fillId="0" borderId="18" xfId="0" applyFont="1" applyBorder="1"/>
    <xf numFmtId="0" fontId="7" fillId="0" borderId="0" xfId="0" applyFont="1"/>
    <xf numFmtId="49" fontId="9" fillId="0" borderId="12" xfId="2" applyNumberFormat="1" applyFont="1" applyBorder="1" applyAlignment="1">
      <alignment horizontal="center" vertical="center"/>
    </xf>
    <xf numFmtId="49" fontId="10" fillId="0" borderId="0" xfId="2" applyNumberFormat="1" applyFont="1" applyAlignment="1">
      <alignment horizontal="left"/>
    </xf>
    <xf numFmtId="0" fontId="10" fillId="0" borderId="0" xfId="2" applyFont="1" applyAlignment="1">
      <alignment horizontal="justify" vertical="center" wrapText="1"/>
    </xf>
    <xf numFmtId="164" fontId="9" fillId="0" borderId="13" xfId="2" applyNumberFormat="1" applyFont="1" applyBorder="1" applyAlignment="1">
      <alignment horizontal="right" vertical="center" wrapText="1" indent="2"/>
    </xf>
    <xf numFmtId="49" fontId="9" fillId="0" borderId="1" xfId="2" applyNumberFormat="1" applyFont="1" applyBorder="1" applyAlignment="1">
      <alignment horizontal="center" vertical="center"/>
    </xf>
    <xf numFmtId="49" fontId="10" fillId="0" borderId="2" xfId="2" applyNumberFormat="1" applyFont="1" applyBorder="1" applyAlignment="1">
      <alignment horizontal="left"/>
    </xf>
    <xf numFmtId="0" fontId="10" fillId="0" borderId="2" xfId="2" applyFont="1" applyBorder="1" applyAlignment="1">
      <alignment horizontal="justify" vertical="center" wrapText="1"/>
    </xf>
    <xf numFmtId="164" fontId="9" fillId="0" borderId="3" xfId="2" applyNumberFormat="1" applyFont="1" applyBorder="1" applyAlignment="1">
      <alignment horizontal="right" vertical="center" wrapText="1" indent="2"/>
    </xf>
    <xf numFmtId="49" fontId="16" fillId="0" borderId="0" xfId="0" applyNumberFormat="1" applyFont="1" applyAlignment="1">
      <alignment horizontal="center" vertical="center"/>
    </xf>
    <xf numFmtId="0" fontId="16" fillId="0" borderId="0" xfId="0" applyFont="1" applyAlignment="1">
      <alignment horizontal="left" vertical="top" wrapText="1"/>
    </xf>
    <xf numFmtId="4" fontId="16" fillId="0" borderId="0" xfId="0" applyNumberFormat="1" applyFont="1" applyAlignment="1">
      <alignment horizontal="right" indent="1"/>
    </xf>
    <xf numFmtId="165" fontId="16" fillId="0" borderId="0" xfId="0" applyNumberFormat="1" applyFont="1" applyAlignment="1">
      <alignment horizontal="right" indent="1"/>
    </xf>
    <xf numFmtId="0" fontId="16" fillId="0" borderId="0" xfId="0" applyFont="1"/>
    <xf numFmtId="49" fontId="16" fillId="0" borderId="18" xfId="0" applyNumberFormat="1" applyFont="1" applyBorder="1" applyAlignment="1">
      <alignment horizontal="left" vertical="top"/>
    </xf>
    <xf numFmtId="49" fontId="16" fillId="0" borderId="18" xfId="0" applyNumberFormat="1" applyFont="1" applyBorder="1" applyAlignment="1">
      <alignment horizontal="center" vertical="center"/>
    </xf>
    <xf numFmtId="0" fontId="16" fillId="0" borderId="18" xfId="0" applyFont="1" applyBorder="1" applyAlignment="1">
      <alignment horizontal="left" vertical="top" wrapText="1"/>
    </xf>
    <xf numFmtId="4" fontId="16" fillId="0" borderId="18" xfId="0" applyNumberFormat="1" applyFont="1" applyBorder="1" applyAlignment="1">
      <alignment horizontal="right" indent="1"/>
    </xf>
    <xf numFmtId="165" fontId="16" fillId="0" borderId="18" xfId="0" applyNumberFormat="1" applyFont="1" applyBorder="1" applyAlignment="1">
      <alignment horizontal="right" indent="1"/>
    </xf>
    <xf numFmtId="0" fontId="16" fillId="0" borderId="18" xfId="0" applyFont="1" applyBorder="1"/>
    <xf numFmtId="49" fontId="11" fillId="0" borderId="19" xfId="2" applyNumberFormat="1" applyFont="1" applyBorder="1" applyAlignment="1">
      <alignment horizontal="left"/>
    </xf>
    <xf numFmtId="49" fontId="11" fillId="0" borderId="10" xfId="2" applyNumberFormat="1" applyFont="1" applyBorder="1" applyAlignment="1">
      <alignment horizontal="left"/>
    </xf>
    <xf numFmtId="49" fontId="12" fillId="0" borderId="20" xfId="2" applyNumberFormat="1" applyFont="1" applyBorder="1" applyAlignment="1">
      <alignment horizontal="left" indent="1"/>
    </xf>
    <xf numFmtId="49" fontId="12" fillId="0" borderId="19" xfId="2" applyNumberFormat="1" applyFont="1" applyBorder="1" applyAlignment="1">
      <alignment horizontal="left"/>
    </xf>
    <xf numFmtId="0" fontId="13" fillId="0" borderId="19" xfId="2" applyFont="1" applyBorder="1"/>
    <xf numFmtId="164" fontId="12" fillId="0" borderId="21" xfId="2" applyNumberFormat="1" applyFont="1" applyBorder="1" applyAlignment="1">
      <alignment horizontal="right" vertical="center" wrapText="1" indent="2"/>
    </xf>
    <xf numFmtId="49" fontId="8" fillId="0" borderId="22" xfId="2" applyNumberFormat="1" applyFont="1" applyBorder="1" applyAlignment="1">
      <alignment horizontal="left" vertical="center" indent="1"/>
    </xf>
    <xf numFmtId="0" fontId="7" fillId="0" borderId="23" xfId="2" applyBorder="1"/>
    <xf numFmtId="164" fontId="12" fillId="0" borderId="24" xfId="2" applyNumberFormat="1" applyFont="1" applyBorder="1" applyAlignment="1">
      <alignment horizontal="right" vertical="center" wrapText="1" indent="2"/>
    </xf>
    <xf numFmtId="49" fontId="9" fillId="0" borderId="20" xfId="2" applyNumberFormat="1" applyFont="1" applyBorder="1" applyAlignment="1">
      <alignment horizontal="left" vertical="center" indent="1"/>
    </xf>
    <xf numFmtId="0" fontId="7" fillId="0" borderId="19" xfId="2" applyBorder="1"/>
    <xf numFmtId="164" fontId="13" fillId="0" borderId="21" xfId="2" applyNumberFormat="1" applyFont="1" applyBorder="1" applyAlignment="1">
      <alignment horizontal="right" vertical="center" wrapText="1" indent="2"/>
    </xf>
    <xf numFmtId="49" fontId="9" fillId="0" borderId="25" xfId="2" applyNumberFormat="1" applyFont="1" applyBorder="1" applyAlignment="1">
      <alignment horizontal="center" vertical="center"/>
    </xf>
    <xf numFmtId="164" fontId="9" fillId="0" borderId="27" xfId="2" applyNumberFormat="1" applyFont="1" applyBorder="1" applyAlignment="1">
      <alignment horizontal="right" vertical="center" wrapText="1" indent="2"/>
    </xf>
    <xf numFmtId="0" fontId="14" fillId="0" borderId="0" xfId="2" applyFont="1"/>
    <xf numFmtId="49" fontId="9" fillId="0" borderId="26" xfId="2" applyNumberFormat="1" applyFont="1" applyBorder="1" applyAlignment="1">
      <alignment horizontal="left"/>
    </xf>
    <xf numFmtId="0" fontId="9" fillId="0" borderId="26" xfId="2" applyFont="1" applyBorder="1" applyAlignment="1">
      <alignment horizontal="justify" vertical="center" wrapText="1"/>
    </xf>
    <xf numFmtId="49" fontId="9" fillId="0" borderId="0" xfId="2" applyNumberFormat="1" applyFont="1" applyAlignment="1">
      <alignment horizontal="center" vertical="center"/>
    </xf>
    <xf numFmtId="4" fontId="9" fillId="0" borderId="0" xfId="2" applyNumberFormat="1" applyFont="1" applyAlignment="1">
      <alignment horizontal="right" vertical="center" indent="1"/>
    </xf>
    <xf numFmtId="164" fontId="9" fillId="0" borderId="0" xfId="2" applyNumberFormat="1" applyFont="1" applyAlignment="1">
      <alignment horizontal="right" vertical="center" indent="1"/>
    </xf>
    <xf numFmtId="0" fontId="9" fillId="0" borderId="0" xfId="2" applyFont="1"/>
    <xf numFmtId="49" fontId="8" fillId="0" borderId="9" xfId="2" applyNumberFormat="1" applyFont="1" applyBorder="1" applyAlignment="1">
      <alignment horizontal="center" vertical="center"/>
    </xf>
    <xf numFmtId="0" fontId="11" fillId="0" borderId="10" xfId="2" applyFont="1" applyBorder="1" applyAlignment="1">
      <alignment horizontal="justify" vertical="center" wrapText="1"/>
    </xf>
    <xf numFmtId="164" fontId="8" fillId="0" borderId="11" xfId="2" applyNumberFormat="1" applyFont="1" applyBorder="1" applyAlignment="1">
      <alignment horizontal="right" vertical="center" wrapText="1" indent="2"/>
    </xf>
    <xf numFmtId="49" fontId="8" fillId="0" borderId="20" xfId="2" applyNumberFormat="1" applyFont="1" applyBorder="1" applyAlignment="1">
      <alignment horizontal="center" vertical="center"/>
    </xf>
    <xf numFmtId="0" fontId="11" fillId="0" borderId="19" xfId="2" applyFont="1" applyBorder="1" applyAlignment="1">
      <alignment horizontal="justify" vertical="center" wrapText="1"/>
    </xf>
    <xf numFmtId="164" fontId="8" fillId="0" borderId="21" xfId="2" applyNumberFormat="1" applyFont="1" applyBorder="1" applyAlignment="1">
      <alignment horizontal="right" vertical="center" wrapText="1" indent="2"/>
    </xf>
    <xf numFmtId="49" fontId="24" fillId="0" borderId="0" xfId="0" applyNumberFormat="1" applyFont="1" applyAlignment="1">
      <alignment horizontal="left" vertical="center"/>
    </xf>
    <xf numFmtId="0" fontId="25" fillId="0" borderId="0" xfId="0" applyFont="1" applyAlignment="1">
      <alignment horizontal="center" vertical="center" wrapText="1"/>
    </xf>
    <xf numFmtId="49" fontId="25" fillId="0" borderId="0" xfId="0" applyNumberFormat="1" applyFont="1" applyAlignment="1">
      <alignment horizontal="left"/>
    </xf>
    <xf numFmtId="0" fontId="25" fillId="0" borderId="0" xfId="0" applyFont="1"/>
    <xf numFmtId="4" fontId="25" fillId="0" borderId="0" xfId="0" applyNumberFormat="1" applyFont="1"/>
    <xf numFmtId="49" fontId="7" fillId="0" borderId="0" xfId="0" applyNumberFormat="1" applyFont="1" applyAlignment="1">
      <alignment horizontal="left" vertical="top"/>
    </xf>
    <xf numFmtId="4" fontId="7" fillId="0" borderId="0" xfId="0" applyNumberFormat="1" applyFont="1"/>
    <xf numFmtId="4" fontId="0" fillId="0" borderId="0" xfId="0" applyNumberFormat="1"/>
    <xf numFmtId="49" fontId="13" fillId="0" borderId="29" xfId="0" applyNumberFormat="1" applyFont="1" applyBorder="1" applyAlignment="1">
      <alignment horizontal="left" vertical="top"/>
    </xf>
    <xf numFmtId="4" fontId="26" fillId="0" borderId="29" xfId="0" applyNumberFormat="1" applyFont="1" applyBorder="1"/>
    <xf numFmtId="4" fontId="12" fillId="0" borderId="29" xfId="0" applyNumberFormat="1" applyFont="1" applyBorder="1"/>
    <xf numFmtId="0" fontId="27" fillId="0" borderId="0" xfId="0" applyFont="1"/>
    <xf numFmtId="4" fontId="27" fillId="0" borderId="0" xfId="0" applyNumberFormat="1" applyFont="1"/>
    <xf numFmtId="49" fontId="7" fillId="4" borderId="18" xfId="5" applyNumberFormat="1" applyFont="1" applyFill="1" applyBorder="1" applyAlignment="1">
      <alignment horizontal="center" vertical="center"/>
    </xf>
    <xf numFmtId="49" fontId="7" fillId="4" borderId="18" xfId="5" applyNumberFormat="1" applyFont="1" applyFill="1" applyBorder="1" applyAlignment="1">
      <alignment horizontal="center" vertical="center" wrapText="1"/>
    </xf>
    <xf numFmtId="0" fontId="7" fillId="4" borderId="18" xfId="5" applyFont="1" applyFill="1" applyBorder="1" applyAlignment="1">
      <alignment horizontal="center" vertical="center" wrapText="1"/>
    </xf>
    <xf numFmtId="4" fontId="7" fillId="4" borderId="18" xfId="5" applyNumberFormat="1" applyFont="1" applyFill="1" applyBorder="1" applyAlignment="1">
      <alignment horizontal="center" vertical="center"/>
    </xf>
    <xf numFmtId="4" fontId="7" fillId="2" borderId="18" xfId="5" applyNumberFormat="1" applyFont="1" applyFill="1" applyBorder="1" applyAlignment="1">
      <alignment horizontal="center" vertical="center" wrapText="1"/>
    </xf>
    <xf numFmtId="0" fontId="7" fillId="0" borderId="30" xfId="5" applyFont="1" applyBorder="1"/>
    <xf numFmtId="0" fontId="7" fillId="0" borderId="0" xfId="5" applyFont="1"/>
    <xf numFmtId="4" fontId="7" fillId="0" borderId="31" xfId="5" applyNumberFormat="1" applyFont="1" applyBorder="1" applyAlignment="1">
      <alignment vertical="top"/>
    </xf>
    <xf numFmtId="49" fontId="14" fillId="0" borderId="31" xfId="5" applyNumberFormat="1" applyFont="1" applyBorder="1" applyAlignment="1">
      <alignment horizontal="center" vertical="top"/>
    </xf>
    <xf numFmtId="49" fontId="14" fillId="0" borderId="13" xfId="5" applyNumberFormat="1" applyFont="1" applyBorder="1" applyAlignment="1">
      <alignment horizontal="left" vertical="top" wrapText="1"/>
    </xf>
    <xf numFmtId="0" fontId="14" fillId="0" borderId="13" xfId="5" applyFont="1" applyBorder="1" applyAlignment="1">
      <alignment horizontal="right"/>
    </xf>
    <xf numFmtId="4" fontId="14" fillId="0" borderId="31" xfId="5" applyNumberFormat="1" applyFont="1" applyBorder="1" applyAlignment="1">
      <alignment vertical="top"/>
    </xf>
    <xf numFmtId="4" fontId="14" fillId="0" borderId="31" xfId="5" applyNumberFormat="1" applyFont="1" applyBorder="1"/>
    <xf numFmtId="49" fontId="7" fillId="0" borderId="31" xfId="5" applyNumberFormat="1" applyFont="1" applyBorder="1" applyAlignment="1">
      <alignment horizontal="center" vertical="top"/>
    </xf>
    <xf numFmtId="49" fontId="7" fillId="0" borderId="13" xfId="5" applyNumberFormat="1" applyFont="1" applyBorder="1" applyAlignment="1">
      <alignment horizontal="left" vertical="top" wrapText="1"/>
    </xf>
    <xf numFmtId="0" fontId="7" fillId="0" borderId="13" xfId="5" applyFont="1" applyBorder="1" applyAlignment="1">
      <alignment horizontal="right"/>
    </xf>
    <xf numFmtId="4" fontId="7" fillId="0" borderId="31" xfId="5" applyNumberFormat="1" applyFont="1" applyBorder="1"/>
    <xf numFmtId="0" fontId="7" fillId="0" borderId="0" xfId="5" applyFont="1" applyAlignment="1">
      <alignment horizontal="right"/>
    </xf>
    <xf numFmtId="49" fontId="7" fillId="0" borderId="13" xfId="5" applyNumberFormat="1" applyFont="1" applyBorder="1" applyAlignment="1">
      <alignment horizontal="left" wrapText="1"/>
    </xf>
    <xf numFmtId="49" fontId="14" fillId="0" borderId="13" xfId="5" applyNumberFormat="1" applyFont="1" applyBorder="1" applyAlignment="1">
      <alignment horizontal="left" wrapText="1"/>
    </xf>
    <xf numFmtId="0" fontId="7" fillId="0" borderId="13" xfId="5" applyFont="1" applyBorder="1"/>
    <xf numFmtId="49" fontId="7" fillId="0" borderId="0" xfId="5" applyNumberFormat="1" applyFont="1" applyAlignment="1">
      <alignment horizontal="left" wrapText="1"/>
    </xf>
    <xf numFmtId="0" fontId="7" fillId="0" borderId="31" xfId="5" applyFont="1" applyBorder="1" applyAlignment="1">
      <alignment horizontal="center"/>
    </xf>
    <xf numFmtId="4" fontId="7" fillId="0" borderId="0" xfId="5" applyNumberFormat="1" applyFont="1" applyAlignment="1">
      <alignment horizontal="center"/>
    </xf>
    <xf numFmtId="4" fontId="7" fillId="0" borderId="31" xfId="5" applyNumberFormat="1" applyFont="1" applyBorder="1" applyAlignment="1">
      <alignment horizontal="center"/>
    </xf>
    <xf numFmtId="49" fontId="7" fillId="0" borderId="31" xfId="5" applyNumberFormat="1" applyFont="1" applyBorder="1" applyAlignment="1">
      <alignment horizontal="left" wrapText="1"/>
    </xf>
    <xf numFmtId="0" fontId="16" fillId="0" borderId="31" xfId="5" applyFont="1" applyBorder="1" applyAlignment="1">
      <alignment vertical="top" wrapText="1"/>
    </xf>
    <xf numFmtId="0" fontId="16" fillId="0" borderId="0" xfId="5" applyFont="1" applyAlignment="1">
      <alignment vertical="top" wrapText="1"/>
    </xf>
    <xf numFmtId="0" fontId="7" fillId="0" borderId="0" xfId="1" applyFont="1" applyAlignment="1">
      <alignment vertical="top" wrapText="1"/>
    </xf>
    <xf numFmtId="0" fontId="7" fillId="0" borderId="0" xfId="1" applyFont="1" applyAlignment="1">
      <alignment wrapText="1"/>
    </xf>
    <xf numFmtId="0" fontId="16" fillId="0" borderId="31" xfId="5" applyFont="1" applyBorder="1" applyAlignment="1">
      <alignment wrapText="1"/>
    </xf>
    <xf numFmtId="49" fontId="7" fillId="0" borderId="12" xfId="6" applyNumberFormat="1" applyFont="1" applyBorder="1" applyAlignment="1">
      <alignment horizontal="center" vertical="top" wrapText="1"/>
    </xf>
    <xf numFmtId="49" fontId="7" fillId="0" borderId="12" xfId="7" applyNumberFormat="1" applyFont="1" applyBorder="1" applyAlignment="1">
      <alignment horizontal="left" vertical="top" wrapText="1"/>
    </xf>
    <xf numFmtId="0" fontId="7" fillId="0" borderId="12" xfId="6" applyFont="1" applyBorder="1" applyAlignment="1">
      <alignment horizontal="center"/>
    </xf>
    <xf numFmtId="4" fontId="7" fillId="0" borderId="12" xfId="6" applyNumberFormat="1" applyFont="1" applyBorder="1" applyAlignment="1">
      <alignment horizontal="center" wrapText="1"/>
    </xf>
    <xf numFmtId="4" fontId="7" fillId="0" borderId="12" xfId="1" applyNumberFormat="1" applyFont="1" applyBorder="1" applyAlignment="1">
      <alignment horizontal="center"/>
    </xf>
    <xf numFmtId="49" fontId="7" fillId="0" borderId="12" xfId="6" applyNumberFormat="1" applyFont="1" applyBorder="1">
      <alignment vertical="top" wrapText="1"/>
    </xf>
    <xf numFmtId="49" fontId="7" fillId="0" borderId="12" xfId="0" applyNumberFormat="1" applyFont="1" applyBorder="1" applyAlignment="1">
      <alignment horizontal="center" vertical="top"/>
    </xf>
    <xf numFmtId="49" fontId="7" fillId="0" borderId="31" xfId="0" applyNumberFormat="1" applyFont="1" applyBorder="1" applyAlignment="1">
      <alignment horizontal="left" vertical="top" wrapText="1"/>
    </xf>
    <xf numFmtId="0" fontId="7" fillId="0" borderId="31" xfId="0" applyFont="1" applyBorder="1" applyAlignment="1">
      <alignment horizontal="center"/>
    </xf>
    <xf numFmtId="4" fontId="7" fillId="0" borderId="31" xfId="6" applyNumberFormat="1" applyFont="1" applyBorder="1" applyAlignment="1">
      <alignment horizontal="center" wrapText="1"/>
    </xf>
    <xf numFmtId="0" fontId="7" fillId="0" borderId="31" xfId="8" applyFont="1" applyBorder="1" applyAlignment="1">
      <alignment horizontal="left" vertical="top" wrapText="1"/>
    </xf>
    <xf numFmtId="0" fontId="7" fillId="0" borderId="0" xfId="8" applyFont="1" applyAlignment="1">
      <alignment horizontal="center"/>
    </xf>
    <xf numFmtId="4" fontId="7" fillId="0" borderId="12" xfId="8" applyNumberFormat="1" applyFont="1" applyBorder="1" applyAlignment="1">
      <alignment horizontal="right"/>
    </xf>
    <xf numFmtId="4" fontId="7" fillId="0" borderId="31" xfId="8" applyNumberFormat="1" applyFont="1" applyBorder="1" applyAlignment="1">
      <alignment horizontal="right"/>
    </xf>
    <xf numFmtId="49" fontId="7" fillId="0" borderId="12" xfId="5" applyNumberFormat="1" applyFont="1" applyBorder="1" applyAlignment="1">
      <alignment horizontal="center" vertical="top"/>
    </xf>
    <xf numFmtId="0" fontId="0" fillId="0" borderId="12" xfId="0" applyBorder="1" applyAlignment="1">
      <alignment horizontal="center"/>
    </xf>
    <xf numFmtId="0" fontId="0" fillId="0" borderId="31" xfId="0" applyBorder="1"/>
    <xf numFmtId="49" fontId="7" fillId="0" borderId="17" xfId="5" applyNumberFormat="1" applyFont="1" applyBorder="1" applyAlignment="1">
      <alignment horizontal="center" vertical="top"/>
    </xf>
    <xf numFmtId="49" fontId="7" fillId="0" borderId="32" xfId="5" applyNumberFormat="1" applyFont="1" applyBorder="1" applyAlignment="1">
      <alignment horizontal="center" vertical="top"/>
    </xf>
    <xf numFmtId="4" fontId="14" fillId="0" borderId="29" xfId="5" applyNumberFormat="1" applyFont="1" applyBorder="1" applyAlignment="1">
      <alignment horizontal="left"/>
    </xf>
    <xf numFmtId="0" fontId="7" fillId="0" borderId="32" xfId="5" applyFont="1" applyBorder="1" applyAlignment="1">
      <alignment horizontal="center"/>
    </xf>
    <xf numFmtId="4" fontId="7" fillId="0" borderId="32" xfId="5" applyNumberFormat="1" applyFont="1" applyBorder="1" applyAlignment="1">
      <alignment horizontal="center"/>
    </xf>
    <xf numFmtId="4" fontId="14" fillId="0" borderId="32" xfId="5" applyNumberFormat="1" applyFont="1" applyBorder="1" applyAlignment="1">
      <alignment horizontal="center"/>
    </xf>
    <xf numFmtId="49" fontId="7" fillId="0" borderId="0" xfId="5" applyNumberFormat="1" applyFont="1" applyAlignment="1">
      <alignment horizontal="center" vertical="top"/>
    </xf>
    <xf numFmtId="4" fontId="14" fillId="0" borderId="0" xfId="5" applyNumberFormat="1" applyFont="1" applyAlignment="1">
      <alignment horizontal="left"/>
    </xf>
    <xf numFmtId="0" fontId="7" fillId="0" borderId="0" xfId="5" applyFont="1" applyAlignment="1">
      <alignment horizontal="center"/>
    </xf>
    <xf numFmtId="4" fontId="14" fillId="0" borderId="0" xfId="5" applyNumberFormat="1" applyFont="1" applyAlignment="1">
      <alignment horizontal="center"/>
    </xf>
    <xf numFmtId="49" fontId="14" fillId="0" borderId="30" xfId="5" applyNumberFormat="1" applyFont="1" applyBorder="1" applyAlignment="1">
      <alignment horizontal="center"/>
    </xf>
    <xf numFmtId="49" fontId="14" fillId="0" borderId="5" xfId="5" applyNumberFormat="1" applyFont="1" applyBorder="1" applyAlignment="1">
      <alignment horizontal="left" wrapText="1"/>
    </xf>
    <xf numFmtId="0" fontId="7" fillId="0" borderId="30" xfId="5" applyFont="1" applyBorder="1" applyAlignment="1">
      <alignment horizontal="center"/>
    </xf>
    <xf numFmtId="4" fontId="7" fillId="0" borderId="30" xfId="5" applyNumberFormat="1" applyFont="1" applyBorder="1" applyAlignment="1">
      <alignment horizontal="center"/>
    </xf>
    <xf numFmtId="49" fontId="14" fillId="0" borderId="12" xfId="5" applyNumberFormat="1" applyFont="1" applyBorder="1" applyAlignment="1">
      <alignment horizontal="center"/>
    </xf>
    <xf numFmtId="49" fontId="14" fillId="0" borderId="31" xfId="5" applyNumberFormat="1" applyFont="1" applyBorder="1" applyAlignment="1">
      <alignment horizontal="left" wrapText="1"/>
    </xf>
    <xf numFmtId="0" fontId="7" fillId="0" borderId="31" xfId="9" applyFont="1" applyBorder="1" applyAlignment="1">
      <alignment horizontal="left" vertical="top" wrapText="1"/>
    </xf>
    <xf numFmtId="49" fontId="7" fillId="0" borderId="12" xfId="5" applyNumberFormat="1" applyFont="1" applyBorder="1" applyAlignment="1">
      <alignment horizontal="center"/>
    </xf>
    <xf numFmtId="49" fontId="7" fillId="0" borderId="31" xfId="5" applyNumberFormat="1" applyFont="1" applyBorder="1" applyAlignment="1">
      <alignment vertical="top" wrapText="1"/>
    </xf>
    <xf numFmtId="0" fontId="0" fillId="0" borderId="0" xfId="0" applyAlignment="1">
      <alignment horizontal="center"/>
    </xf>
    <xf numFmtId="49" fontId="7" fillId="0" borderId="31" xfId="5" applyNumberFormat="1" applyFont="1" applyBorder="1" applyAlignment="1">
      <alignment wrapText="1"/>
    </xf>
    <xf numFmtId="49" fontId="7" fillId="0" borderId="12" xfId="5" applyNumberFormat="1" applyFont="1" applyBorder="1" applyAlignment="1">
      <alignment horizontal="left" wrapText="1"/>
    </xf>
    <xf numFmtId="0" fontId="7" fillId="0" borderId="12" xfId="5" applyFont="1" applyBorder="1" applyAlignment="1">
      <alignment horizontal="center"/>
    </xf>
    <xf numFmtId="4" fontId="7" fillId="0" borderId="12" xfId="5" applyNumberFormat="1" applyFont="1" applyBorder="1" applyAlignment="1">
      <alignment horizontal="center"/>
    </xf>
    <xf numFmtId="4" fontId="7" fillId="0" borderId="12" xfId="5" applyNumberFormat="1" applyFont="1" applyBorder="1" applyAlignment="1">
      <alignment horizontal="center" shrinkToFit="1"/>
    </xf>
    <xf numFmtId="49" fontId="7" fillId="0" borderId="31" xfId="10" applyNumberFormat="1" applyFont="1" applyBorder="1" applyAlignment="1">
      <alignment horizontal="left" vertical="top" wrapText="1"/>
    </xf>
    <xf numFmtId="49" fontId="30" fillId="0" borderId="31" xfId="5" applyNumberFormat="1" applyFont="1" applyBorder="1" applyAlignment="1">
      <alignment horizontal="left" wrapText="1"/>
    </xf>
    <xf numFmtId="0" fontId="7" fillId="0" borderId="31" xfId="7" applyFont="1" applyBorder="1" applyAlignment="1">
      <alignment vertical="top" wrapText="1"/>
    </xf>
    <xf numFmtId="0" fontId="7" fillId="0" borderId="12" xfId="7" applyFont="1" applyBorder="1" applyAlignment="1">
      <alignment vertical="top" wrapText="1"/>
    </xf>
    <xf numFmtId="49" fontId="7" fillId="0" borderId="31" xfId="0" applyNumberFormat="1" applyFont="1" applyBorder="1" applyAlignment="1">
      <alignment horizontal="center" vertical="top"/>
    </xf>
    <xf numFmtId="4" fontId="7" fillId="0" borderId="0" xfId="0" applyNumberFormat="1" applyFont="1" applyAlignment="1">
      <alignment horizontal="center"/>
    </xf>
    <xf numFmtId="4" fontId="7" fillId="0" borderId="12" xfId="0" applyNumberFormat="1" applyFont="1" applyBorder="1" applyAlignment="1">
      <alignment horizontal="center"/>
    </xf>
    <xf numFmtId="4" fontId="7" fillId="0" borderId="31" xfId="0" applyNumberFormat="1" applyFont="1" applyBorder="1" applyAlignment="1">
      <alignment horizontal="center"/>
    </xf>
    <xf numFmtId="0" fontId="16" fillId="0" borderId="33" xfId="0" applyFont="1" applyBorder="1" applyAlignment="1">
      <alignment horizontal="left"/>
    </xf>
    <xf numFmtId="0" fontId="31" fillId="0" borderId="29" xfId="0" applyFont="1" applyBorder="1"/>
    <xf numFmtId="0" fontId="14" fillId="0" borderId="29" xfId="0" applyFont="1" applyBorder="1"/>
    <xf numFmtId="4" fontId="14" fillId="0" borderId="32" xfId="0" applyNumberFormat="1" applyFont="1" applyBorder="1"/>
    <xf numFmtId="0" fontId="16" fillId="0" borderId="0" xfId="0" applyFont="1" applyAlignment="1">
      <alignment horizontal="left"/>
    </xf>
    <xf numFmtId="0" fontId="31" fillId="0" borderId="34" xfId="0" applyFont="1" applyBorder="1"/>
    <xf numFmtId="0" fontId="31" fillId="0" borderId="0" xfId="0" applyFont="1"/>
    <xf numFmtId="4" fontId="14" fillId="0" borderId="0" xfId="0" applyNumberFormat="1" applyFont="1"/>
    <xf numFmtId="49" fontId="14" fillId="0" borderId="30" xfId="5" applyNumberFormat="1" applyFont="1" applyBorder="1" applyAlignment="1">
      <alignment horizontal="left"/>
    </xf>
    <xf numFmtId="0" fontId="32" fillId="0" borderId="31" xfId="7" applyFont="1" applyBorder="1" applyAlignment="1">
      <alignment horizontal="left" vertical="top" wrapText="1"/>
    </xf>
    <xf numFmtId="0" fontId="16" fillId="0" borderId="30" xfId="0" applyFont="1" applyBorder="1"/>
    <xf numFmtId="0" fontId="7" fillId="0" borderId="30" xfId="0" applyFont="1" applyBorder="1"/>
    <xf numFmtId="49" fontId="14" fillId="0" borderId="31" xfId="5" applyNumberFormat="1" applyFont="1" applyBorder="1" applyAlignment="1">
      <alignment horizontal="left"/>
    </xf>
    <xf numFmtId="0" fontId="16" fillId="0" borderId="31" xfId="0" applyFont="1" applyBorder="1"/>
    <xf numFmtId="0" fontId="7" fillId="0" borderId="31" xfId="0" applyFont="1" applyBorder="1"/>
    <xf numFmtId="49" fontId="7" fillId="0" borderId="31" xfId="5" applyNumberFormat="1" applyFont="1" applyBorder="1" applyAlignment="1">
      <alignment horizontal="left" vertical="top"/>
    </xf>
    <xf numFmtId="0" fontId="16" fillId="0" borderId="12" xfId="0" applyFont="1" applyBorder="1" applyAlignment="1">
      <alignment vertical="center" wrapText="1"/>
    </xf>
    <xf numFmtId="0" fontId="28" fillId="0" borderId="31" xfId="7" applyFont="1" applyBorder="1" applyAlignment="1">
      <alignment horizontal="center"/>
    </xf>
    <xf numFmtId="2" fontId="28" fillId="0" borderId="31" xfId="7" applyNumberFormat="1" applyFont="1" applyBorder="1" applyAlignment="1">
      <alignment horizontal="center"/>
    </xf>
    <xf numFmtId="4" fontId="28" fillId="0" borderId="12" xfId="7" applyNumberFormat="1" applyFont="1" applyBorder="1" applyAlignment="1">
      <alignment horizontal="center"/>
    </xf>
    <xf numFmtId="4" fontId="28" fillId="0" borderId="31" xfId="7" applyNumberFormat="1" applyFont="1" applyBorder="1" applyAlignment="1">
      <alignment horizontal="center"/>
    </xf>
    <xf numFmtId="0" fontId="16" fillId="0" borderId="0" xfId="0" applyFont="1" applyAlignment="1">
      <alignment vertical="center" wrapText="1"/>
    </xf>
    <xf numFmtId="0" fontId="16" fillId="0" borderId="31" xfId="0" applyFont="1" applyBorder="1" applyAlignment="1">
      <alignment horizontal="left"/>
    </xf>
    <xf numFmtId="0" fontId="28" fillId="0" borderId="12" xfId="7" applyFont="1" applyBorder="1" applyAlignment="1">
      <alignment horizontal="center"/>
    </xf>
    <xf numFmtId="0" fontId="7" fillId="0" borderId="0" xfId="7" applyFont="1" applyAlignment="1">
      <alignment vertical="top" wrapText="1"/>
    </xf>
    <xf numFmtId="0" fontId="28" fillId="0" borderId="0" xfId="11" applyAlignment="1">
      <alignment wrapText="1"/>
    </xf>
    <xf numFmtId="2" fontId="28" fillId="0" borderId="0" xfId="7" applyNumberFormat="1" applyFont="1" applyAlignment="1">
      <alignment horizontal="center"/>
    </xf>
    <xf numFmtId="0" fontId="35" fillId="0" borderId="0" xfId="7" applyFont="1" applyAlignment="1">
      <alignment vertical="top" wrapText="1"/>
    </xf>
    <xf numFmtId="0" fontId="11" fillId="0" borderId="31" xfId="7" applyFont="1" applyBorder="1" applyAlignment="1">
      <alignment vertical="top" wrapText="1"/>
    </xf>
    <xf numFmtId="4" fontId="35" fillId="0" borderId="12" xfId="0" applyNumberFormat="1" applyFont="1" applyBorder="1" applyAlignment="1">
      <alignment horizontal="center" vertical="center"/>
    </xf>
    <xf numFmtId="0" fontId="28" fillId="0" borderId="31" xfId="11" applyBorder="1" applyAlignment="1">
      <alignment wrapText="1"/>
    </xf>
    <xf numFmtId="2" fontId="28" fillId="0" borderId="12" xfId="7" applyNumberFormat="1" applyFont="1" applyBorder="1" applyAlignment="1">
      <alignment horizontal="center"/>
    </xf>
    <xf numFmtId="0" fontId="36" fillId="0" borderId="0" xfId="11" applyFont="1" applyAlignment="1">
      <alignment wrapText="1"/>
    </xf>
    <xf numFmtId="2" fontId="28" fillId="0" borderId="13" xfId="7" applyNumberFormat="1" applyFont="1" applyBorder="1" applyAlignment="1">
      <alignment horizontal="center"/>
    </xf>
    <xf numFmtId="4" fontId="28" fillId="0" borderId="13" xfId="7" applyNumberFormat="1" applyFont="1" applyBorder="1" applyAlignment="1">
      <alignment horizontal="center"/>
    </xf>
    <xf numFmtId="0" fontId="28" fillId="0" borderId="12" xfId="12" applyFont="1" applyBorder="1" applyAlignment="1">
      <alignment horizontal="center"/>
    </xf>
    <xf numFmtId="4" fontId="28" fillId="0" borderId="12" xfId="12" applyNumberFormat="1" applyFont="1" applyBorder="1" applyAlignment="1">
      <alignment horizontal="center"/>
    </xf>
    <xf numFmtId="4" fontId="28" fillId="0" borderId="12" xfId="13" applyNumberFormat="1" applyFont="1" applyBorder="1" applyAlignment="1" applyProtection="1">
      <alignment horizontal="center"/>
      <protection locked="0"/>
    </xf>
    <xf numFmtId="4" fontId="1" fillId="0" borderId="12" xfId="7" applyNumberFormat="1" applyBorder="1" applyAlignment="1">
      <alignment horizontal="center"/>
    </xf>
    <xf numFmtId="0" fontId="7" fillId="0" borderId="31" xfId="11" applyFont="1" applyBorder="1" applyAlignment="1">
      <alignment vertical="top" wrapText="1"/>
    </xf>
    <xf numFmtId="4" fontId="28" fillId="0" borderId="0" xfId="7" applyNumberFormat="1" applyFont="1" applyAlignment="1">
      <alignment horizontal="center"/>
    </xf>
    <xf numFmtId="0" fontId="16" fillId="0" borderId="31" xfId="0" applyFont="1" applyBorder="1" applyAlignment="1">
      <alignment vertical="center" wrapText="1"/>
    </xf>
    <xf numFmtId="0" fontId="1" fillId="0" borderId="0" xfId="11" applyFont="1" applyAlignment="1">
      <alignment wrapText="1"/>
    </xf>
    <xf numFmtId="49" fontId="7" fillId="0" borderId="12" xfId="5" applyNumberFormat="1" applyFont="1" applyBorder="1" applyAlignment="1">
      <alignment horizontal="left" vertical="top"/>
    </xf>
    <xf numFmtId="0" fontId="28" fillId="0" borderId="12" xfId="9" applyBorder="1" applyAlignment="1">
      <alignment horizontal="left" wrapText="1"/>
    </xf>
    <xf numFmtId="0" fontId="28" fillId="0" borderId="12" xfId="9" applyBorder="1" applyAlignment="1">
      <alignment horizontal="center"/>
    </xf>
    <xf numFmtId="4" fontId="28" fillId="0" borderId="12" xfId="9" applyNumberFormat="1" applyBorder="1" applyAlignment="1">
      <alignment horizontal="center"/>
    </xf>
    <xf numFmtId="4" fontId="28" fillId="0" borderId="12" xfId="1" applyNumberFormat="1" applyFont="1" applyBorder="1" applyAlignment="1">
      <alignment horizontal="center"/>
    </xf>
    <xf numFmtId="0" fontId="28" fillId="0" borderId="0" xfId="9" applyAlignment="1">
      <alignment horizontal="left" wrapText="1"/>
    </xf>
    <xf numFmtId="0" fontId="38" fillId="0" borderId="0" xfId="7" applyFont="1" applyAlignment="1">
      <alignment vertical="top" wrapText="1"/>
    </xf>
    <xf numFmtId="0" fontId="28" fillId="0" borderId="31" xfId="14" applyFont="1" applyBorder="1" applyAlignment="1">
      <alignment horizontal="left" vertical="top" wrapText="1"/>
    </xf>
    <xf numFmtId="0" fontId="28" fillId="0" borderId="12" xfId="14" applyFont="1" applyBorder="1" applyAlignment="1">
      <alignment horizontal="center" wrapText="1"/>
    </xf>
    <xf numFmtId="4" fontId="28" fillId="0" borderId="12" xfId="14" applyNumberFormat="1" applyFont="1" applyBorder="1" applyAlignment="1">
      <alignment horizontal="center"/>
    </xf>
    <xf numFmtId="4" fontId="28" fillId="0" borderId="12" xfId="11" applyNumberFormat="1" applyBorder="1" applyAlignment="1">
      <alignment horizontal="center" wrapText="1"/>
    </xf>
    <xf numFmtId="0" fontId="28" fillId="0" borderId="31" xfId="14" applyFont="1" applyBorder="1" applyAlignment="1">
      <alignment horizontal="left" wrapText="1"/>
    </xf>
    <xf numFmtId="0" fontId="28" fillId="0" borderId="12" xfId="14" applyFont="1" applyBorder="1" applyAlignment="1">
      <alignment horizontal="left" vertical="top" wrapText="1"/>
    </xf>
    <xf numFmtId="0" fontId="28" fillId="0" borderId="12" xfId="14" applyFont="1" applyBorder="1" applyAlignment="1">
      <alignment horizontal="left" wrapText="1"/>
    </xf>
    <xf numFmtId="0" fontId="28" fillId="0" borderId="31" xfId="15" applyBorder="1" applyAlignment="1">
      <alignment horizontal="left" vertical="top" wrapText="1"/>
    </xf>
    <xf numFmtId="0" fontId="28" fillId="0" borderId="13" xfId="12" applyFont="1" applyBorder="1" applyAlignment="1">
      <alignment horizontal="center"/>
    </xf>
    <xf numFmtId="4" fontId="28" fillId="0" borderId="0" xfId="12" applyNumberFormat="1" applyFont="1" applyAlignment="1">
      <alignment horizontal="center"/>
    </xf>
    <xf numFmtId="0" fontId="0" fillId="0" borderId="6" xfId="0" applyBorder="1"/>
    <xf numFmtId="0" fontId="7" fillId="0" borderId="17" xfId="9" applyFont="1" applyBorder="1" applyAlignment="1">
      <alignment vertical="top" wrapText="1"/>
    </xf>
    <xf numFmtId="0" fontId="28" fillId="0" borderId="6" xfId="7" applyFont="1" applyBorder="1" applyAlignment="1">
      <alignment horizontal="center"/>
    </xf>
    <xf numFmtId="2" fontId="28" fillId="0" borderId="6" xfId="7" applyNumberFormat="1" applyFont="1" applyBorder="1" applyAlignment="1">
      <alignment horizontal="center"/>
    </xf>
    <xf numFmtId="4" fontId="35" fillId="0" borderId="6" xfId="0" applyNumberFormat="1" applyFont="1" applyBorder="1" applyAlignment="1">
      <alignment horizontal="center"/>
    </xf>
    <xf numFmtId="49" fontId="7" fillId="0" borderId="32" xfId="5" applyNumberFormat="1" applyFont="1" applyBorder="1" applyAlignment="1">
      <alignment horizontal="left" vertical="top"/>
    </xf>
    <xf numFmtId="4" fontId="40" fillId="0" borderId="29" xfId="0" applyNumberFormat="1" applyFont="1" applyBorder="1"/>
    <xf numFmtId="49" fontId="7" fillId="0" borderId="0" xfId="5" applyNumberFormat="1" applyFont="1" applyAlignment="1">
      <alignment horizontal="left" vertical="top"/>
    </xf>
    <xf numFmtId="4" fontId="40" fillId="0" borderId="0" xfId="0" applyNumberFormat="1" applyFont="1"/>
    <xf numFmtId="49" fontId="14" fillId="0" borderId="4" xfId="5" applyNumberFormat="1" applyFont="1" applyBorder="1" applyAlignment="1">
      <alignment horizontal="left" vertical="top"/>
    </xf>
    <xf numFmtId="0" fontId="31" fillId="0" borderId="4" xfId="0" applyFont="1" applyBorder="1"/>
    <xf numFmtId="0" fontId="16" fillId="0" borderId="4" xfId="0" applyFont="1" applyBorder="1"/>
    <xf numFmtId="4" fontId="41" fillId="0" borderId="4" xfId="0" applyNumberFormat="1" applyFont="1" applyBorder="1"/>
    <xf numFmtId="49" fontId="14" fillId="0" borderId="12" xfId="5" applyNumberFormat="1" applyFont="1" applyBorder="1" applyAlignment="1">
      <alignment horizontal="left" vertical="top"/>
    </xf>
    <xf numFmtId="0" fontId="31" fillId="0" borderId="12" xfId="0" applyFont="1" applyBorder="1"/>
    <xf numFmtId="0" fontId="16" fillId="0" borderId="12" xfId="0" applyFont="1" applyBorder="1"/>
    <xf numFmtId="4" fontId="41" fillId="0" borderId="12" xfId="0" applyNumberFormat="1" applyFont="1" applyBorder="1"/>
    <xf numFmtId="0" fontId="42" fillId="0" borderId="12" xfId="15" applyFont="1" applyBorder="1" applyAlignment="1">
      <alignment vertical="top" wrapText="1"/>
    </xf>
    <xf numFmtId="164" fontId="0" fillId="0" borderId="31" xfId="0" applyNumberFormat="1" applyBorder="1"/>
    <xf numFmtId="0" fontId="28" fillId="0" borderId="12" xfId="15" applyBorder="1" applyAlignment="1">
      <alignment horizontal="left" vertical="top" wrapText="1"/>
    </xf>
    <xf numFmtId="0" fontId="28" fillId="0" borderId="31" xfId="11" applyBorder="1" applyAlignment="1">
      <alignment horizontal="center"/>
    </xf>
    <xf numFmtId="4" fontId="28" fillId="0" borderId="31" xfId="11" applyNumberFormat="1" applyBorder="1" applyAlignment="1">
      <alignment horizontal="center"/>
    </xf>
    <xf numFmtId="4" fontId="28" fillId="0" borderId="31" xfId="16" applyNumberFormat="1" applyFont="1" applyBorder="1" applyAlignment="1">
      <alignment horizontal="center" wrapText="1"/>
    </xf>
    <xf numFmtId="4" fontId="28" fillId="0" borderId="31" xfId="11" applyNumberFormat="1" applyBorder="1" applyAlignment="1">
      <alignment horizontal="center" wrapText="1"/>
    </xf>
    <xf numFmtId="0" fontId="28" fillId="0" borderId="12" xfId="15" applyBorder="1" applyAlignment="1">
      <alignment vertical="top" wrapText="1"/>
    </xf>
    <xf numFmtId="4" fontId="28" fillId="0" borderId="0" xfId="11" applyNumberFormat="1" applyAlignment="1">
      <alignment horizontal="center"/>
    </xf>
    <xf numFmtId="49" fontId="7" fillId="0" borderId="6" xfId="5" applyNumberFormat="1" applyFont="1" applyBorder="1" applyAlignment="1">
      <alignment horizontal="left" vertical="top"/>
    </xf>
    <xf numFmtId="0" fontId="28" fillId="0" borderId="6" xfId="14" applyFont="1" applyBorder="1" applyAlignment="1">
      <alignment horizontal="left" vertical="top" wrapText="1"/>
    </xf>
    <xf numFmtId="0" fontId="28" fillId="0" borderId="17" xfId="14" applyFont="1" applyBorder="1" applyAlignment="1">
      <alignment horizontal="center" wrapText="1"/>
    </xf>
    <xf numFmtId="4" fontId="28" fillId="0" borderId="7" xfId="14" applyNumberFormat="1" applyFont="1" applyBorder="1" applyAlignment="1">
      <alignment horizontal="center"/>
    </xf>
    <xf numFmtId="4" fontId="28" fillId="0" borderId="17" xfId="1" applyNumberFormat="1" applyFont="1" applyBorder="1" applyAlignment="1">
      <alignment horizontal="center" wrapText="1"/>
    </xf>
    <xf numFmtId="49" fontId="7" fillId="0" borderId="23" xfId="5" applyNumberFormat="1" applyFont="1" applyBorder="1" applyAlignment="1">
      <alignment horizontal="left" vertical="top"/>
    </xf>
    <xf numFmtId="0" fontId="31" fillId="0" borderId="23" xfId="0" applyFont="1" applyBorder="1"/>
    <xf numFmtId="4" fontId="40" fillId="0" borderId="23" xfId="0" applyNumberFormat="1" applyFont="1" applyBorder="1"/>
    <xf numFmtId="4" fontId="14" fillId="0" borderId="23" xfId="0" applyNumberFormat="1" applyFont="1" applyBorder="1"/>
    <xf numFmtId="49" fontId="7" fillId="0" borderId="34" xfId="5" applyNumberFormat="1" applyFont="1" applyBorder="1" applyAlignment="1">
      <alignment horizontal="left" vertical="top"/>
    </xf>
    <xf numFmtId="4" fontId="40" fillId="0" borderId="34" xfId="0" applyNumberFormat="1" applyFont="1" applyBorder="1"/>
    <xf numFmtId="4" fontId="14" fillId="0" borderId="34" xfId="0" applyNumberFormat="1" applyFont="1" applyBorder="1"/>
    <xf numFmtId="49" fontId="14" fillId="0" borderId="30" xfId="5" applyNumberFormat="1" applyFont="1" applyBorder="1" applyAlignment="1">
      <alignment horizontal="left" vertical="top"/>
    </xf>
    <xf numFmtId="0" fontId="16" fillId="0" borderId="12" xfId="0" applyFont="1" applyBorder="1" applyAlignment="1">
      <alignment horizontal="center"/>
    </xf>
    <xf numFmtId="49" fontId="7" fillId="0" borderId="31" xfId="0" applyNumberFormat="1" applyFont="1" applyBorder="1" applyAlignment="1">
      <alignment horizontal="left" wrapText="1"/>
    </xf>
    <xf numFmtId="0" fontId="0" fillId="0" borderId="31" xfId="0" applyBorder="1" applyAlignment="1">
      <alignment horizontal="center"/>
    </xf>
    <xf numFmtId="0" fontId="16" fillId="0" borderId="31" xfId="0" applyFont="1" applyBorder="1" applyAlignment="1">
      <alignment horizontal="center"/>
    </xf>
    <xf numFmtId="0" fontId="16" fillId="0" borderId="13" xfId="0" applyFont="1" applyBorder="1" applyAlignment="1">
      <alignment horizontal="center"/>
    </xf>
    <xf numFmtId="4" fontId="16" fillId="0" borderId="13" xfId="0" applyNumberFormat="1" applyFont="1" applyBorder="1" applyAlignment="1">
      <alignment horizontal="center"/>
    </xf>
    <xf numFmtId="4" fontId="7" fillId="0" borderId="13" xfId="0" applyNumberFormat="1" applyFont="1" applyBorder="1" applyAlignment="1">
      <alignment horizontal="center"/>
    </xf>
    <xf numFmtId="49" fontId="7" fillId="0" borderId="12" xfId="0" applyNumberFormat="1" applyFont="1" applyBorder="1" applyAlignment="1">
      <alignment horizontal="left" wrapText="1"/>
    </xf>
    <xf numFmtId="49" fontId="7" fillId="0" borderId="4" xfId="5" applyNumberFormat="1" applyFont="1" applyBorder="1" applyAlignment="1">
      <alignment horizontal="left" vertical="top"/>
    </xf>
    <xf numFmtId="0" fontId="31" fillId="0" borderId="33" xfId="0" applyFont="1" applyBorder="1"/>
    <xf numFmtId="0" fontId="16" fillId="0" borderId="33" xfId="0" applyFont="1" applyBorder="1"/>
    <xf numFmtId="4" fontId="7" fillId="0" borderId="33" xfId="0" applyNumberFormat="1" applyFont="1" applyBorder="1"/>
    <xf numFmtId="49" fontId="7" fillId="0" borderId="35" xfId="5" applyNumberFormat="1" applyFont="1" applyBorder="1" applyAlignment="1">
      <alignment horizontal="left" vertical="top"/>
    </xf>
    <xf numFmtId="0" fontId="23" fillId="0" borderId="36" xfId="0" applyFont="1" applyBorder="1"/>
    <xf numFmtId="0" fontId="23" fillId="0" borderId="19" xfId="0" applyFont="1" applyBorder="1"/>
    <xf numFmtId="4" fontId="43" fillId="0" borderId="19" xfId="0" applyNumberFormat="1" applyFont="1" applyBorder="1"/>
    <xf numFmtId="0" fontId="0" fillId="0" borderId="0" xfId="0" applyAlignment="1">
      <alignment horizontal="left"/>
    </xf>
    <xf numFmtId="0" fontId="7" fillId="0" borderId="7" xfId="1" applyFont="1" applyBorder="1" applyAlignment="1">
      <alignment vertical="top" wrapText="1"/>
    </xf>
    <xf numFmtId="0" fontId="7" fillId="0" borderId="17" xfId="5" applyFont="1" applyBorder="1" applyAlignment="1">
      <alignment horizontal="center"/>
    </xf>
    <xf numFmtId="4" fontId="7" fillId="0" borderId="7" xfId="5" applyNumberFormat="1" applyFont="1" applyBorder="1" applyAlignment="1">
      <alignment horizontal="center"/>
    </xf>
    <xf numFmtId="4" fontId="7" fillId="0" borderId="17" xfId="5" applyNumberFormat="1" applyFont="1" applyBorder="1" applyAlignment="1">
      <alignment horizontal="center"/>
    </xf>
    <xf numFmtId="49" fontId="7" fillId="0" borderId="34" xfId="5" applyNumberFormat="1" applyFont="1" applyBorder="1" applyAlignment="1">
      <alignment horizontal="center" vertical="top"/>
    </xf>
    <xf numFmtId="4" fontId="14" fillId="0" borderId="34" xfId="5" applyNumberFormat="1" applyFont="1" applyBorder="1" applyAlignment="1">
      <alignment horizontal="left"/>
    </xf>
    <xf numFmtId="0" fontId="7" fillId="0" borderId="34" xfId="5" applyFont="1" applyBorder="1" applyAlignment="1">
      <alignment horizontal="center"/>
    </xf>
    <xf numFmtId="4" fontId="7" fillId="0" borderId="34" xfId="5" applyNumberFormat="1" applyFont="1" applyBorder="1" applyAlignment="1">
      <alignment horizontal="center"/>
    </xf>
    <xf numFmtId="4" fontId="14" fillId="0" borderId="34" xfId="5" applyNumberFormat="1" applyFont="1" applyBorder="1" applyAlignment="1">
      <alignment horizontal="center"/>
    </xf>
    <xf numFmtId="49" fontId="14" fillId="0" borderId="4" xfId="5" applyNumberFormat="1" applyFont="1" applyBorder="1" applyAlignment="1">
      <alignment horizontal="center"/>
    </xf>
    <xf numFmtId="49" fontId="14" fillId="0" borderId="4" xfId="5" applyNumberFormat="1" applyFont="1" applyBorder="1" applyAlignment="1">
      <alignment horizontal="left" wrapText="1"/>
    </xf>
    <xf numFmtId="0" fontId="7" fillId="0" borderId="4" xfId="5" applyFont="1" applyBorder="1" applyAlignment="1">
      <alignment horizontal="right"/>
    </xf>
    <xf numFmtId="4" fontId="7" fillId="0" borderId="4" xfId="5" applyNumberFormat="1" applyFont="1" applyBorder="1" applyAlignment="1">
      <alignment horizontal="right"/>
    </xf>
    <xf numFmtId="4" fontId="14" fillId="0" borderId="12" xfId="5" applyNumberFormat="1" applyFont="1" applyBorder="1" applyAlignment="1">
      <alignment horizontal="left"/>
    </xf>
    <xf numFmtId="0" fontId="7" fillId="0" borderId="12" xfId="5" applyFont="1" applyBorder="1" applyAlignment="1">
      <alignment horizontal="right"/>
    </xf>
    <xf numFmtId="4" fontId="7" fillId="0" borderId="12" xfId="5" applyNumberFormat="1" applyFont="1" applyBorder="1" applyAlignment="1">
      <alignment horizontal="right"/>
    </xf>
    <xf numFmtId="4" fontId="14" fillId="0" borderId="12" xfId="5" applyNumberFormat="1" applyFont="1" applyBorder="1" applyAlignment="1">
      <alignment horizontal="right"/>
    </xf>
    <xf numFmtId="4" fontId="14" fillId="0" borderId="12" xfId="5" applyNumberFormat="1" applyFont="1" applyBorder="1" applyAlignment="1">
      <alignment horizontal="center"/>
    </xf>
    <xf numFmtId="0" fontId="7" fillId="0" borderId="12" xfId="8" applyFont="1" applyBorder="1" applyAlignment="1">
      <alignment horizontal="left" vertical="top" wrapText="1"/>
    </xf>
    <xf numFmtId="0" fontId="7" fillId="0" borderId="12" xfId="8" applyFont="1" applyBorder="1" applyAlignment="1">
      <alignment horizontal="center"/>
    </xf>
    <xf numFmtId="4" fontId="7" fillId="0" borderId="12" xfId="8" applyNumberFormat="1" applyFont="1" applyBorder="1" applyAlignment="1">
      <alignment horizontal="center"/>
    </xf>
    <xf numFmtId="4" fontId="14" fillId="0" borderId="32" xfId="5" applyNumberFormat="1" applyFont="1" applyBorder="1" applyAlignment="1">
      <alignment horizontal="left"/>
    </xf>
    <xf numFmtId="0" fontId="7" fillId="0" borderId="32" xfId="5" applyFont="1" applyBorder="1" applyAlignment="1">
      <alignment horizontal="right"/>
    </xf>
    <xf numFmtId="4" fontId="7" fillId="0" borderId="32" xfId="5" applyNumberFormat="1" applyFont="1" applyBorder="1" applyAlignment="1">
      <alignment horizontal="right"/>
    </xf>
    <xf numFmtId="4" fontId="14" fillId="0" borderId="32" xfId="5" applyNumberFormat="1" applyFont="1" applyBorder="1" applyAlignment="1">
      <alignment horizontal="right"/>
    </xf>
    <xf numFmtId="49" fontId="7" fillId="0" borderId="6" xfId="5" applyNumberFormat="1" applyFont="1" applyBorder="1" applyAlignment="1">
      <alignment horizontal="center" vertical="top"/>
    </xf>
    <xf numFmtId="49" fontId="7" fillId="0" borderId="6" xfId="5" applyNumberFormat="1" applyFont="1" applyBorder="1" applyAlignment="1">
      <alignment horizontal="left" wrapText="1"/>
    </xf>
    <xf numFmtId="0" fontId="7" fillId="0" borderId="6" xfId="5" applyFont="1" applyBorder="1" applyAlignment="1">
      <alignment horizontal="center"/>
    </xf>
    <xf numFmtId="4" fontId="7" fillId="0" borderId="6" xfId="5" applyNumberFormat="1" applyFont="1" applyBorder="1" applyAlignment="1">
      <alignment horizontal="center"/>
    </xf>
    <xf numFmtId="49" fontId="14" fillId="0" borderId="31" xfId="5" applyNumberFormat="1" applyFont="1" applyBorder="1" applyAlignment="1">
      <alignment horizontal="center"/>
    </xf>
    <xf numFmtId="49" fontId="7" fillId="0" borderId="31" xfId="6" applyNumberFormat="1" applyFont="1" applyBorder="1" applyAlignment="1">
      <alignment horizontal="center" vertical="top"/>
    </xf>
    <xf numFmtId="0" fontId="7" fillId="0" borderId="31" xfId="6" applyFont="1" applyBorder="1" applyAlignment="1">
      <alignment horizontal="center"/>
    </xf>
    <xf numFmtId="0" fontId="16" fillId="0" borderId="32" xfId="0" applyFont="1" applyBorder="1"/>
    <xf numFmtId="0" fontId="31" fillId="0" borderId="32" xfId="0" applyFont="1" applyBorder="1"/>
    <xf numFmtId="4" fontId="31" fillId="0" borderId="32" xfId="0" applyNumberFormat="1" applyFont="1" applyBorder="1"/>
    <xf numFmtId="0" fontId="14" fillId="0" borderId="32" xfId="0" applyFont="1" applyBorder="1"/>
    <xf numFmtId="49" fontId="7" fillId="0" borderId="37" xfId="5" applyNumberFormat="1" applyFont="1" applyBorder="1" applyAlignment="1">
      <alignment horizontal="left" vertical="top"/>
    </xf>
    <xf numFmtId="0" fontId="28" fillId="0" borderId="37" xfId="15" applyBorder="1" applyAlignment="1">
      <alignment horizontal="left" vertical="top" wrapText="1"/>
    </xf>
    <xf numFmtId="0" fontId="28" fillId="0" borderId="38" xfId="11" applyBorder="1" applyAlignment="1">
      <alignment horizontal="center"/>
    </xf>
    <xf numFmtId="4" fontId="28" fillId="0" borderId="38" xfId="11" applyNumberFormat="1" applyBorder="1" applyAlignment="1">
      <alignment horizontal="center"/>
    </xf>
    <xf numFmtId="4" fontId="28" fillId="0" borderId="38" xfId="16" applyNumberFormat="1" applyFont="1" applyBorder="1" applyAlignment="1">
      <alignment horizontal="center" wrapText="1"/>
    </xf>
    <xf numFmtId="4" fontId="28" fillId="0" borderId="38" xfId="11" applyNumberFormat="1" applyBorder="1" applyAlignment="1">
      <alignment horizontal="center" wrapText="1"/>
    </xf>
    <xf numFmtId="0" fontId="31" fillId="0" borderId="31" xfId="0" applyFont="1" applyBorder="1" applyAlignment="1">
      <alignment vertical="top" wrapText="1"/>
    </xf>
    <xf numFmtId="4" fontId="16" fillId="0" borderId="31" xfId="0" applyNumberFormat="1" applyFont="1" applyBorder="1"/>
    <xf numFmtId="0" fontId="16" fillId="0" borderId="31" xfId="18" applyFont="1" applyBorder="1" applyAlignment="1">
      <alignment vertical="center" wrapText="1"/>
    </xf>
    <xf numFmtId="4" fontId="44" fillId="0" borderId="31" xfId="1" applyNumberFormat="1" applyFont="1" applyBorder="1" applyAlignment="1" applyProtection="1">
      <alignment horizontal="center" wrapText="1"/>
      <protection locked="0"/>
    </xf>
    <xf numFmtId="4" fontId="7" fillId="0" borderId="31" xfId="17" applyNumberFormat="1" applyFont="1" applyBorder="1" applyAlignment="1">
      <alignment horizontal="center"/>
    </xf>
    <xf numFmtId="0" fontId="16" fillId="0" borderId="31" xfId="0" applyFont="1" applyBorder="1" applyAlignment="1">
      <alignment vertical="top" wrapText="1"/>
    </xf>
    <xf numFmtId="0" fontId="16" fillId="0" borderId="31" xfId="0" applyFont="1" applyBorder="1" applyAlignment="1">
      <alignment horizontal="right"/>
    </xf>
    <xf numFmtId="4" fontId="16" fillId="0" borderId="31" xfId="0" applyNumberFormat="1" applyFont="1" applyBorder="1" applyAlignment="1">
      <alignment horizontal="center"/>
    </xf>
    <xf numFmtId="0" fontId="28" fillId="0" borderId="6" xfId="15" applyBorder="1" applyAlignment="1">
      <alignment horizontal="left" vertical="top" wrapText="1"/>
    </xf>
    <xf numFmtId="0" fontId="28" fillId="0" borderId="17" xfId="11" applyBorder="1" applyAlignment="1">
      <alignment horizontal="center"/>
    </xf>
    <xf numFmtId="4" fontId="28" fillId="0" borderId="17" xfId="11" applyNumberFormat="1" applyBorder="1" applyAlignment="1">
      <alignment horizontal="center"/>
    </xf>
    <xf numFmtId="4" fontId="28" fillId="0" borderId="17" xfId="16" applyNumberFormat="1" applyFont="1" applyBorder="1" applyAlignment="1">
      <alignment horizontal="center" wrapText="1"/>
    </xf>
    <xf numFmtId="4" fontId="28" fillId="0" borderId="17" xfId="11" applyNumberFormat="1" applyBorder="1" applyAlignment="1">
      <alignment horizontal="center" wrapText="1"/>
    </xf>
    <xf numFmtId="0" fontId="7" fillId="0" borderId="31" xfId="17" applyFont="1" applyBorder="1" applyAlignment="1">
      <alignment vertical="top" wrapText="1"/>
    </xf>
    <xf numFmtId="0" fontId="7" fillId="0" borderId="31" xfId="6" applyFont="1" applyBorder="1" applyAlignment="1">
      <alignment horizontal="right"/>
    </xf>
    <xf numFmtId="4" fontId="7" fillId="0" borderId="31" xfId="1" applyNumberFormat="1" applyFont="1" applyBorder="1" applyAlignment="1" applyProtection="1">
      <alignment horizontal="center" wrapText="1"/>
      <protection locked="0"/>
    </xf>
    <xf numFmtId="49" fontId="31" fillId="0" borderId="31" xfId="5" applyNumberFormat="1" applyFont="1" applyBorder="1" applyAlignment="1">
      <alignment horizontal="center" vertical="top"/>
    </xf>
    <xf numFmtId="0" fontId="31" fillId="0" borderId="31" xfId="0" applyFont="1" applyBorder="1"/>
    <xf numFmtId="49" fontId="16" fillId="0" borderId="31" xfId="5" applyNumberFormat="1" applyFont="1" applyBorder="1" applyAlignment="1">
      <alignment horizontal="center" vertical="top"/>
    </xf>
    <xf numFmtId="0" fontId="16" fillId="0" borderId="13" xfId="0" applyFont="1" applyBorder="1" applyAlignment="1">
      <alignment horizontal="center" vertical="top"/>
    </xf>
    <xf numFmtId="4" fontId="16" fillId="0" borderId="13" xfId="0" applyNumberFormat="1" applyFont="1" applyBorder="1" applyAlignment="1">
      <alignment horizontal="center" vertical="top"/>
    </xf>
    <xf numFmtId="4" fontId="7" fillId="0" borderId="13" xfId="0" applyNumberFormat="1" applyFont="1" applyBorder="1" applyAlignment="1">
      <alignment horizontal="center" vertical="top"/>
    </xf>
    <xf numFmtId="49" fontId="7" fillId="0" borderId="0" xfId="0" applyNumberFormat="1" applyFont="1" applyAlignment="1">
      <alignment horizontal="left" vertical="top" wrapText="1"/>
    </xf>
    <xf numFmtId="0" fontId="7" fillId="0" borderId="31" xfId="19" applyFont="1" applyBorder="1" applyAlignment="1">
      <alignment horizontal="justify" vertical="top"/>
    </xf>
    <xf numFmtId="0" fontId="28" fillId="0" borderId="13" xfId="19" applyFont="1" applyBorder="1" applyAlignment="1">
      <alignment horizontal="center"/>
    </xf>
    <xf numFmtId="2" fontId="28" fillId="0" borderId="13" xfId="19" applyNumberFormat="1" applyFont="1" applyBorder="1" applyAlignment="1">
      <alignment horizontal="center"/>
    </xf>
    <xf numFmtId="4" fontId="28" fillId="0" borderId="13" xfId="19" applyNumberFormat="1" applyFont="1" applyBorder="1" applyAlignment="1">
      <alignment horizontal="center"/>
    </xf>
    <xf numFmtId="49" fontId="16" fillId="0" borderId="32" xfId="5" applyNumberFormat="1" applyFont="1" applyBorder="1" applyAlignment="1">
      <alignment horizontal="center" vertical="top"/>
    </xf>
    <xf numFmtId="0" fontId="16" fillId="0" borderId="35" xfId="0" applyFont="1" applyBorder="1" applyAlignment="1">
      <alignment horizontal="center"/>
    </xf>
    <xf numFmtId="4" fontId="16" fillId="0" borderId="35" xfId="0" applyNumberFormat="1" applyFont="1" applyBorder="1" applyAlignment="1">
      <alignment horizontal="center"/>
    </xf>
    <xf numFmtId="4" fontId="7" fillId="0" borderId="35" xfId="0" applyNumberFormat="1" applyFont="1" applyBorder="1" applyAlignment="1">
      <alignment horizontal="center"/>
    </xf>
    <xf numFmtId="4" fontId="14" fillId="0" borderId="35" xfId="0" applyNumberFormat="1" applyFont="1" applyBorder="1" applyAlignment="1">
      <alignment horizontal="center"/>
    </xf>
    <xf numFmtId="0" fontId="0" fillId="0" borderId="13" xfId="0" applyBorder="1" applyAlignment="1">
      <alignment horizontal="center"/>
    </xf>
    <xf numFmtId="4" fontId="0" fillId="0" borderId="13" xfId="0" applyNumberFormat="1" applyBorder="1" applyAlignment="1">
      <alignment horizontal="center"/>
    </xf>
    <xf numFmtId="4" fontId="27" fillId="0" borderId="13" xfId="0" applyNumberFormat="1" applyFont="1" applyBorder="1" applyAlignment="1">
      <alignment horizontal="center"/>
    </xf>
    <xf numFmtId="0" fontId="31" fillId="0" borderId="35" xfId="0" applyFont="1" applyBorder="1" applyAlignment="1">
      <alignment horizontal="center"/>
    </xf>
    <xf numFmtId="4" fontId="31" fillId="0" borderId="35" xfId="0" applyNumberFormat="1" applyFont="1" applyBorder="1" applyAlignment="1">
      <alignment horizontal="center"/>
    </xf>
    <xf numFmtId="0" fontId="11" fillId="0" borderId="0" xfId="0" applyFont="1" applyAlignment="1">
      <alignment horizontal="center" wrapText="1"/>
    </xf>
    <xf numFmtId="0" fontId="11" fillId="0" borderId="0" xfId="0" applyFont="1" applyAlignment="1">
      <alignment wrapText="1"/>
    </xf>
    <xf numFmtId="0" fontId="9" fillId="0" borderId="0" xfId="0" applyFont="1" applyAlignment="1">
      <alignment wrapText="1"/>
    </xf>
    <xf numFmtId="168" fontId="7" fillId="0" borderId="0" xfId="0" applyNumberFormat="1" applyFont="1" applyAlignment="1">
      <alignment wrapText="1"/>
    </xf>
    <xf numFmtId="0" fontId="7" fillId="0" borderId="0" xfId="0" applyFont="1" applyAlignment="1">
      <alignment vertical="top" wrapText="1"/>
    </xf>
    <xf numFmtId="0" fontId="9" fillId="0" borderId="0" xfId="0" applyFont="1" applyAlignment="1">
      <alignment horizontal="center" wrapText="1"/>
    </xf>
    <xf numFmtId="0" fontId="11" fillId="0" borderId="0" xfId="0" applyFont="1" applyAlignment="1">
      <alignment horizontal="left" wrapText="1" indent="2"/>
    </xf>
    <xf numFmtId="168" fontId="9" fillId="0" borderId="0" xfId="0" applyNumberFormat="1" applyFont="1" applyAlignment="1">
      <alignment wrapText="1"/>
    </xf>
    <xf numFmtId="0" fontId="10" fillId="0" borderId="0" xfId="0" applyFont="1" applyAlignment="1">
      <alignment vertical="top" wrapText="1"/>
    </xf>
    <xf numFmtId="0" fontId="11" fillId="0" borderId="0" xfId="0" applyFont="1" applyAlignment="1">
      <alignment horizontal="center" vertical="top" wrapText="1"/>
    </xf>
    <xf numFmtId="0" fontId="11" fillId="0" borderId="0" xfId="0" applyFont="1" applyAlignment="1">
      <alignment vertical="top" wrapText="1"/>
    </xf>
    <xf numFmtId="0" fontId="8" fillId="0" borderId="0" xfId="3" applyFont="1" applyAlignment="1">
      <alignment horizontal="left" vertical="top"/>
    </xf>
    <xf numFmtId="0" fontId="7" fillId="0" borderId="0" xfId="0" applyFont="1" applyAlignment="1">
      <alignment horizontal="center" wrapText="1"/>
    </xf>
    <xf numFmtId="0" fontId="12" fillId="0" borderId="0" xfId="0" applyFont="1" applyAlignment="1">
      <alignment wrapText="1"/>
    </xf>
    <xf numFmtId="0" fontId="7" fillId="0" borderId="0" xfId="0" applyFont="1" applyAlignment="1">
      <alignment wrapText="1"/>
    </xf>
    <xf numFmtId="0" fontId="7" fillId="0" borderId="0" xfId="0" applyFont="1" applyAlignment="1">
      <alignment horizontal="left" wrapText="1"/>
    </xf>
    <xf numFmtId="168" fontId="7" fillId="0" borderId="0" xfId="20" applyNumberFormat="1" applyAlignment="1">
      <alignment wrapText="1"/>
    </xf>
    <xf numFmtId="0" fontId="45" fillId="0" borderId="0" xfId="0" applyFont="1" applyAlignment="1">
      <alignment horizontal="center" wrapText="1"/>
    </xf>
    <xf numFmtId="0" fontId="46" fillId="0" borderId="0" xfId="0" applyFont="1" applyAlignment="1">
      <alignment wrapText="1"/>
    </xf>
    <xf numFmtId="0" fontId="45" fillId="0" borderId="0" xfId="0" applyFont="1" applyAlignment="1">
      <alignment wrapText="1"/>
    </xf>
    <xf numFmtId="0" fontId="45" fillId="0" borderId="0" xfId="0" applyFont="1" applyAlignment="1">
      <alignment horizontal="left" wrapText="1"/>
    </xf>
    <xf numFmtId="168" fontId="45" fillId="0" borderId="0" xfId="20" applyNumberFormat="1" applyFont="1" applyAlignment="1">
      <alignment wrapText="1"/>
    </xf>
    <xf numFmtId="0" fontId="14" fillId="0" borderId="0" xfId="0" applyFont="1" applyAlignment="1">
      <alignment horizontal="center" wrapText="1"/>
    </xf>
    <xf numFmtId="0" fontId="14" fillId="0" borderId="0" xfId="0" applyFont="1" applyAlignment="1">
      <alignment horizontal="left" wrapText="1"/>
    </xf>
    <xf numFmtId="168" fontId="14" fillId="0" borderId="0" xfId="20" applyNumberFormat="1" applyFont="1" applyAlignment="1">
      <alignment wrapText="1"/>
    </xf>
    <xf numFmtId="0" fontId="14" fillId="0" borderId="0" xfId="0" applyFont="1" applyAlignment="1">
      <alignment vertical="top" wrapText="1"/>
    </xf>
    <xf numFmtId="9" fontId="14" fillId="0" borderId="0" xfId="0" applyNumberFormat="1" applyFont="1" applyAlignment="1">
      <alignment wrapText="1"/>
    </xf>
    <xf numFmtId="0" fontId="14" fillId="0" borderId="0" xfId="0" applyFont="1" applyAlignment="1">
      <alignment horizontal="left"/>
    </xf>
    <xf numFmtId="0" fontId="47" fillId="0" borderId="0" xfId="2" applyFont="1"/>
    <xf numFmtId="49" fontId="48" fillId="0" borderId="0" xfId="4" applyNumberFormat="1" applyFont="1" applyAlignment="1">
      <alignment horizontal="right" vertical="center"/>
    </xf>
    <xf numFmtId="49" fontId="47" fillId="0" borderId="0" xfId="2" applyNumberFormat="1" applyFont="1"/>
    <xf numFmtId="164" fontId="47" fillId="0" borderId="0" xfId="2" applyNumberFormat="1" applyFont="1" applyAlignment="1">
      <alignment horizontal="left"/>
    </xf>
    <xf numFmtId="164" fontId="8" fillId="0" borderId="0" xfId="2" applyNumberFormat="1" applyFont="1" applyAlignment="1">
      <alignment horizontal="right"/>
    </xf>
    <xf numFmtId="49" fontId="14" fillId="0" borderId="0" xfId="4" applyNumberFormat="1" applyFont="1" applyAlignment="1">
      <alignment horizontal="right"/>
    </xf>
    <xf numFmtId="49" fontId="7" fillId="0" borderId="0" xfId="2" applyNumberFormat="1"/>
    <xf numFmtId="164" fontId="7" fillId="0" borderId="0" xfId="2" applyNumberFormat="1" applyAlignment="1">
      <alignment horizontal="right"/>
    </xf>
    <xf numFmtId="49" fontId="9" fillId="0" borderId="0" xfId="4" applyNumberFormat="1" applyFont="1" applyAlignment="1">
      <alignment horizontal="right"/>
    </xf>
    <xf numFmtId="49" fontId="9" fillId="0" borderId="0" xfId="2" applyNumberFormat="1" applyFont="1"/>
    <xf numFmtId="164" fontId="9" fillId="0" borderId="0" xfId="2" applyNumberFormat="1" applyFont="1" applyAlignment="1">
      <alignment horizontal="left"/>
    </xf>
    <xf numFmtId="164" fontId="9" fillId="0" borderId="0" xfId="2" applyNumberFormat="1" applyFont="1" applyAlignment="1">
      <alignment horizontal="right"/>
    </xf>
    <xf numFmtId="164" fontId="7" fillId="0" borderId="0" xfId="2" applyNumberFormat="1" applyAlignment="1">
      <alignment horizontal="left"/>
    </xf>
    <xf numFmtId="164" fontId="48" fillId="0" borderId="0" xfId="2" applyNumberFormat="1" applyFont="1" applyAlignment="1">
      <alignment horizontal="left"/>
    </xf>
    <xf numFmtId="164" fontId="8" fillId="0" borderId="0" xfId="2" applyNumberFormat="1" applyFont="1" applyAlignment="1">
      <alignment horizontal="left"/>
    </xf>
    <xf numFmtId="0" fontId="49" fillId="0" borderId="0" xfId="21" applyFont="1" applyAlignment="1">
      <alignment horizontal="left" vertical="top" wrapText="1"/>
    </xf>
    <xf numFmtId="0" fontId="38" fillId="0" borderId="2" xfId="0" applyFont="1" applyBorder="1" applyAlignment="1">
      <alignment horizontal="center" vertical="center" wrapText="1"/>
    </xf>
    <xf numFmtId="168" fontId="38" fillId="0" borderId="2" xfId="0" applyNumberFormat="1" applyFont="1" applyBorder="1" applyAlignment="1">
      <alignment horizontal="center" vertical="center" wrapText="1"/>
    </xf>
    <xf numFmtId="168" fontId="45" fillId="0" borderId="0" xfId="0" applyNumberFormat="1" applyFont="1" applyAlignment="1">
      <alignment wrapText="1"/>
    </xf>
    <xf numFmtId="0" fontId="14" fillId="0" borderId="0" xfId="0" applyFont="1" applyAlignment="1">
      <alignment horizontal="center" vertical="top" wrapText="1"/>
    </xf>
    <xf numFmtId="168" fontId="14" fillId="0" borderId="0" xfId="0" applyNumberFormat="1" applyFont="1" applyAlignment="1">
      <alignment wrapText="1"/>
    </xf>
    <xf numFmtId="0" fontId="50" fillId="0" borderId="0" xfId="0" applyFont="1" applyAlignment="1">
      <alignment horizontal="center" vertical="top" wrapText="1"/>
    </xf>
    <xf numFmtId="0" fontId="50" fillId="0" borderId="0" xfId="0" applyFont="1" applyAlignment="1">
      <alignment wrapText="1"/>
    </xf>
    <xf numFmtId="0" fontId="51" fillId="0" borderId="0" xfId="0" applyFont="1" applyAlignment="1">
      <alignment wrapText="1"/>
    </xf>
    <xf numFmtId="168" fontId="52" fillId="0" borderId="0" xfId="0" applyNumberFormat="1" applyFont="1" applyAlignment="1">
      <alignment wrapText="1"/>
    </xf>
    <xf numFmtId="3" fontId="7" fillId="0" borderId="0" xfId="0" applyNumberFormat="1" applyFont="1" applyAlignment="1">
      <alignment horizontal="center" vertical="top" wrapText="1"/>
    </xf>
    <xf numFmtId="0" fontId="7" fillId="0" borderId="0" xfId="0" applyFont="1" applyAlignment="1">
      <alignment horizontal="right" wrapText="1"/>
    </xf>
    <xf numFmtId="0" fontId="45" fillId="0" borderId="0" xfId="0" applyFont="1" applyAlignment="1">
      <alignment vertical="top" wrapText="1"/>
    </xf>
    <xf numFmtId="1" fontId="7" fillId="0" borderId="0" xfId="0" applyNumberFormat="1" applyFont="1" applyAlignment="1">
      <alignment horizontal="right" wrapText="1"/>
    </xf>
    <xf numFmtId="169" fontId="45" fillId="0" borderId="0" xfId="0" applyNumberFormat="1" applyFont="1" applyAlignment="1">
      <alignment horizontal="center" vertical="top" wrapText="1"/>
    </xf>
    <xf numFmtId="0" fontId="45" fillId="0" borderId="0" xfId="0" applyFont="1" applyAlignment="1">
      <alignment horizontal="right" wrapText="1"/>
    </xf>
    <xf numFmtId="0" fontId="7" fillId="0" borderId="0" xfId="0" applyFont="1" applyAlignment="1">
      <alignment horizontal="center" vertical="top" wrapText="1"/>
    </xf>
    <xf numFmtId="0" fontId="52" fillId="0" borderId="0" xfId="0" applyFont="1" applyAlignment="1">
      <alignment wrapText="1"/>
    </xf>
    <xf numFmtId="0" fontId="52" fillId="0" borderId="0" xfId="0" applyFont="1" applyAlignment="1">
      <alignment horizontal="left" wrapText="1"/>
    </xf>
    <xf numFmtId="0" fontId="14" fillId="0" borderId="0" xfId="0" applyFont="1" applyAlignment="1">
      <alignment horizontal="right"/>
    </xf>
    <xf numFmtId="170" fontId="45" fillId="0" borderId="0" xfId="22" applyNumberFormat="1" applyFont="1" applyAlignment="1">
      <alignment horizontal="center" vertical="top" wrapText="1"/>
    </xf>
    <xf numFmtId="0" fontId="53" fillId="0" borderId="0" xfId="22" applyFont="1" applyAlignment="1">
      <alignment wrapText="1"/>
    </xf>
    <xf numFmtId="0" fontId="54" fillId="0" borderId="0" xfId="22" applyFont="1" applyAlignment="1">
      <alignment horizontal="right" wrapText="1"/>
    </xf>
    <xf numFmtId="0" fontId="53" fillId="0" borderId="0" xfId="21" applyFont="1" applyAlignment="1" applyProtection="1">
      <alignment horizontal="left" wrapText="1"/>
      <protection locked="0"/>
    </xf>
    <xf numFmtId="168" fontId="55" fillId="0" borderId="0" xfId="0" applyNumberFormat="1" applyFont="1" applyAlignment="1">
      <alignment wrapText="1"/>
    </xf>
    <xf numFmtId="0" fontId="7" fillId="0" borderId="0" xfId="21" applyFont="1" applyAlignment="1">
      <alignment wrapText="1"/>
    </xf>
    <xf numFmtId="0" fontId="45" fillId="0" borderId="0" xfId="21" applyFont="1" applyAlignment="1">
      <alignment wrapText="1"/>
    </xf>
    <xf numFmtId="0" fontId="7" fillId="0" borderId="0" xfId="0" applyFont="1" applyAlignment="1">
      <alignment horizontal="left" vertical="top" wrapText="1"/>
    </xf>
    <xf numFmtId="0" fontId="45" fillId="0" borderId="0" xfId="0" applyFont="1" applyAlignment="1">
      <alignment horizontal="center" vertical="top" wrapText="1"/>
    </xf>
    <xf numFmtId="0" fontId="50" fillId="0" borderId="0" xfId="0" applyFont="1" applyAlignment="1">
      <alignment vertical="top" wrapText="1"/>
    </xf>
    <xf numFmtId="9" fontId="7" fillId="0" borderId="0" xfId="0" applyNumberFormat="1" applyFont="1" applyAlignment="1">
      <alignment horizontal="right" wrapText="1"/>
    </xf>
    <xf numFmtId="0" fontId="52" fillId="0" borderId="0" xfId="0" applyFont="1" applyAlignment="1">
      <alignment horizontal="center" wrapText="1"/>
    </xf>
    <xf numFmtId="0" fontId="52" fillId="0" borderId="0" xfId="0" applyFont="1" applyAlignment="1">
      <alignment horizontal="center" vertical="top" wrapText="1"/>
    </xf>
    <xf numFmtId="168" fontId="52" fillId="0" borderId="0" xfId="20" applyNumberFormat="1" applyFont="1" applyAlignment="1">
      <alignment wrapText="1"/>
    </xf>
    <xf numFmtId="3" fontId="7" fillId="0" borderId="0" xfId="0" applyNumberFormat="1" applyFont="1" applyAlignment="1">
      <alignment horizontal="center" wrapText="1"/>
    </xf>
    <xf numFmtId="0" fontId="56" fillId="0" borderId="0" xfId="0" applyFont="1" applyAlignment="1">
      <alignment wrapText="1"/>
    </xf>
    <xf numFmtId="3" fontId="54" fillId="0" borderId="0" xfId="0" applyNumberFormat="1" applyFont="1" applyAlignment="1">
      <alignment horizontal="center" vertical="top" wrapText="1"/>
    </xf>
    <xf numFmtId="0" fontId="28" fillId="0" borderId="0" xfId="0" applyFont="1" applyAlignment="1">
      <alignment horizontal="left" wrapText="1"/>
    </xf>
    <xf numFmtId="0" fontId="7" fillId="0" borderId="0" xfId="22" applyFont="1" applyAlignment="1">
      <alignment horizontal="right" wrapText="1"/>
    </xf>
    <xf numFmtId="4" fontId="7" fillId="0" borderId="0" xfId="0" applyNumberFormat="1" applyFont="1" applyAlignment="1">
      <alignment wrapText="1"/>
    </xf>
    <xf numFmtId="0" fontId="7" fillId="0" borderId="0" xfId="21" applyFont="1" applyAlignment="1" applyProtection="1">
      <alignment wrapText="1"/>
      <protection locked="0"/>
    </xf>
    <xf numFmtId="0" fontId="7" fillId="0" borderId="0" xfId="0" quotePrefix="1" applyFont="1" applyAlignment="1">
      <alignment wrapText="1"/>
    </xf>
    <xf numFmtId="4" fontId="14" fillId="0" borderId="0" xfId="0" applyNumberFormat="1" applyFont="1" applyAlignment="1">
      <alignment horizontal="right"/>
    </xf>
    <xf numFmtId="4" fontId="7" fillId="0" borderId="0" xfId="0" applyNumberFormat="1" applyFont="1" applyAlignment="1">
      <alignment horizontal="right" wrapText="1"/>
    </xf>
    <xf numFmtId="4" fontId="47" fillId="0" borderId="0" xfId="2" applyNumberFormat="1" applyFont="1"/>
    <xf numFmtId="4" fontId="45" fillId="0" borderId="0" xfId="0" applyNumberFormat="1" applyFont="1" applyAlignment="1">
      <alignment wrapText="1"/>
    </xf>
    <xf numFmtId="4" fontId="52" fillId="0" borderId="0" xfId="20" applyNumberFormat="1" applyFont="1" applyAlignment="1">
      <alignment wrapText="1"/>
    </xf>
    <xf numFmtId="49" fontId="8" fillId="0" borderId="12" xfId="2" applyNumberFormat="1" applyFont="1" applyBorder="1" applyAlignment="1">
      <alignment horizontal="center" vertical="center"/>
    </xf>
    <xf numFmtId="49" fontId="11" fillId="0" borderId="0" xfId="2" applyNumberFormat="1" applyFont="1" applyBorder="1" applyAlignment="1">
      <alignment horizontal="left"/>
    </xf>
    <xf numFmtId="0" fontId="11" fillId="0" borderId="0" xfId="2" applyFont="1" applyBorder="1" applyAlignment="1">
      <alignment horizontal="justify" vertical="center" wrapText="1"/>
    </xf>
    <xf numFmtId="0" fontId="12" fillId="3" borderId="0" xfId="0" applyFont="1" applyFill="1" applyAlignment="1">
      <alignment vertical="center"/>
    </xf>
    <xf numFmtId="49" fontId="0" fillId="3" borderId="0" xfId="0" applyNumberFormat="1" applyFill="1" applyAlignment="1">
      <alignment horizontal="center" vertical="center"/>
    </xf>
    <xf numFmtId="0" fontId="0" fillId="3" borderId="0" xfId="0" applyFill="1" applyAlignment="1">
      <alignment horizontal="left" vertical="top" wrapText="1"/>
    </xf>
    <xf numFmtId="4" fontId="0" fillId="3" borderId="0" xfId="0" applyNumberFormat="1" applyFill="1" applyAlignment="1">
      <alignment horizontal="right" indent="1"/>
    </xf>
    <xf numFmtId="165" fontId="0" fillId="3" borderId="0" xfId="0" applyNumberFormat="1" applyFill="1" applyAlignment="1">
      <alignment horizontal="right" indent="1"/>
    </xf>
    <xf numFmtId="0" fontId="0" fillId="3" borderId="0" xfId="0" applyFill="1" applyAlignment="1">
      <alignment horizontal="right" indent="1"/>
    </xf>
    <xf numFmtId="0" fontId="48" fillId="0" borderId="0" xfId="0" applyFont="1"/>
    <xf numFmtId="49" fontId="48" fillId="0" borderId="0" xfId="0" applyNumberFormat="1" applyFont="1" applyAlignment="1">
      <alignment horizontal="center" vertical="center"/>
    </xf>
    <xf numFmtId="0" fontId="48" fillId="0" borderId="0" xfId="0" applyFont="1" applyAlignment="1">
      <alignment horizontal="left" vertical="top" wrapText="1"/>
    </xf>
    <xf numFmtId="4" fontId="48" fillId="0" borderId="0" xfId="0" applyNumberFormat="1" applyFont="1" applyAlignment="1">
      <alignment horizontal="right" indent="1"/>
    </xf>
    <xf numFmtId="165" fontId="48" fillId="0" borderId="0" xfId="0" applyNumberFormat="1" applyFont="1" applyAlignment="1">
      <alignment horizontal="right" indent="1"/>
    </xf>
    <xf numFmtId="0" fontId="48" fillId="0" borderId="0" xfId="0" applyFont="1" applyAlignment="1">
      <alignment horizontal="right" indent="1"/>
    </xf>
    <xf numFmtId="49" fontId="8" fillId="2" borderId="15" xfId="0" applyNumberFormat="1" applyFont="1" applyFill="1" applyBorder="1" applyAlignment="1">
      <alignment horizontal="center" vertical="center"/>
    </xf>
    <xf numFmtId="0" fontId="8" fillId="2" borderId="15" xfId="0" applyFont="1" applyFill="1" applyBorder="1" applyAlignment="1">
      <alignment horizontal="center" vertical="center" wrapText="1"/>
    </xf>
    <xf numFmtId="4" fontId="8" fillId="2" borderId="15" xfId="0" applyNumberFormat="1" applyFont="1" applyFill="1" applyBorder="1" applyAlignment="1">
      <alignment horizontal="center" vertical="center"/>
    </xf>
    <xf numFmtId="165" fontId="8" fillId="2" borderId="15" xfId="0" applyNumberFormat="1" applyFont="1" applyFill="1" applyBorder="1" applyAlignment="1">
      <alignment horizontal="center" vertical="center"/>
    </xf>
    <xf numFmtId="165" fontId="8" fillId="2" borderId="16" xfId="0" applyNumberFormat="1" applyFont="1" applyFill="1" applyBorder="1" applyAlignment="1">
      <alignment horizontal="center" vertical="center"/>
    </xf>
    <xf numFmtId="49" fontId="48" fillId="0" borderId="17" xfId="0" applyNumberFormat="1" applyFont="1" applyBorder="1" applyAlignment="1">
      <alignment horizontal="left" vertical="top"/>
    </xf>
    <xf numFmtId="49" fontId="58" fillId="0" borderId="17" xfId="0" applyNumberFormat="1" applyFont="1" applyBorder="1" applyAlignment="1">
      <alignment horizontal="center" vertical="center"/>
    </xf>
    <xf numFmtId="0" fontId="47" fillId="0" borderId="17" xfId="0" applyFont="1" applyBorder="1" applyAlignment="1">
      <alignment horizontal="left" vertical="top" wrapText="1"/>
    </xf>
    <xf numFmtId="0" fontId="58" fillId="0" borderId="17" xfId="0" applyFont="1" applyBorder="1" applyAlignment="1">
      <alignment horizontal="left" vertical="top" wrapText="1"/>
    </xf>
    <xf numFmtId="4" fontId="58" fillId="0" borderId="17" xfId="0" applyNumberFormat="1" applyFont="1" applyBorder="1" applyAlignment="1">
      <alignment horizontal="right" indent="1"/>
    </xf>
    <xf numFmtId="165" fontId="58" fillId="0" borderId="17" xfId="0" applyNumberFormat="1" applyFont="1" applyBorder="1" applyAlignment="1">
      <alignment horizontal="right" indent="1"/>
    </xf>
    <xf numFmtId="165" fontId="59" fillId="0" borderId="17" xfId="0" applyNumberFormat="1" applyFont="1" applyBorder="1" applyAlignment="1">
      <alignment horizontal="right" indent="1"/>
    </xf>
    <xf numFmtId="49" fontId="48" fillId="0" borderId="39" xfId="0" applyNumberFormat="1" applyFont="1" applyBorder="1" applyAlignment="1">
      <alignment horizontal="left" vertical="top"/>
    </xf>
    <xf numFmtId="49" fontId="58" fillId="0" borderId="39" xfId="0" applyNumberFormat="1" applyFont="1" applyBorder="1" applyAlignment="1">
      <alignment horizontal="center" vertical="center"/>
    </xf>
    <xf numFmtId="0" fontId="47" fillId="0" borderId="39" xfId="0" applyFont="1" applyBorder="1" applyAlignment="1">
      <alignment horizontal="left" vertical="top" wrapText="1"/>
    </xf>
    <xf numFmtId="0" fontId="58" fillId="0" borderId="39" xfId="0" applyFont="1" applyBorder="1" applyAlignment="1">
      <alignment horizontal="left" vertical="top" wrapText="1"/>
    </xf>
    <xf numFmtId="4" fontId="58" fillId="0" borderId="39" xfId="0" applyNumberFormat="1" applyFont="1" applyBorder="1" applyAlignment="1">
      <alignment horizontal="right" indent="1"/>
    </xf>
    <xf numFmtId="165" fontId="58" fillId="0" borderId="39" xfId="0" applyNumberFormat="1" applyFont="1" applyBorder="1" applyAlignment="1">
      <alignment horizontal="right" indent="1"/>
    </xf>
    <xf numFmtId="49" fontId="48" fillId="0" borderId="17" xfId="0" applyNumberFormat="1" applyFont="1" applyBorder="1" applyAlignment="1">
      <alignment horizontal="center" vertical="center"/>
    </xf>
    <xf numFmtId="0" fontId="48" fillId="0" borderId="17" xfId="0" applyFont="1" applyBorder="1" applyAlignment="1">
      <alignment horizontal="left" vertical="top" wrapText="1"/>
    </xf>
    <xf numFmtId="4" fontId="48" fillId="0" borderId="17" xfId="0" applyNumberFormat="1" applyFont="1" applyBorder="1" applyAlignment="1">
      <alignment horizontal="right" indent="1"/>
    </xf>
    <xf numFmtId="165" fontId="48" fillId="0" borderId="17" xfId="0" applyNumberFormat="1" applyFont="1" applyBorder="1" applyAlignment="1">
      <alignment horizontal="right" indent="1"/>
    </xf>
    <xf numFmtId="49" fontId="48" fillId="0" borderId="0" xfId="0" applyNumberFormat="1" applyFont="1" applyAlignment="1">
      <alignment horizontal="left" vertical="top"/>
    </xf>
    <xf numFmtId="49" fontId="0" fillId="0" borderId="0" xfId="0" applyNumberFormat="1" applyAlignment="1">
      <alignment horizontal="left" vertical="top"/>
    </xf>
    <xf numFmtId="49" fontId="0" fillId="0" borderId="0" xfId="0" applyNumberFormat="1" applyAlignment="1">
      <alignment horizontal="center" vertical="center"/>
    </xf>
    <xf numFmtId="0" fontId="0" fillId="0" borderId="0" xfId="0" applyAlignment="1">
      <alignment horizontal="left" vertical="top" wrapText="1"/>
    </xf>
    <xf numFmtId="4" fontId="0" fillId="0" borderId="0" xfId="0" applyNumberFormat="1" applyAlignment="1">
      <alignment horizontal="right" indent="1"/>
    </xf>
    <xf numFmtId="165" fontId="0" fillId="0" borderId="0" xfId="0" applyNumberFormat="1" applyAlignment="1">
      <alignment horizontal="right" indent="1"/>
    </xf>
    <xf numFmtId="0" fontId="0" fillId="0" borderId="0" xfId="0" applyAlignment="1">
      <alignment horizontal="right" indent="1"/>
    </xf>
    <xf numFmtId="0" fontId="60" fillId="0" borderId="2" xfId="0" applyFont="1" applyBorder="1" applyAlignment="1">
      <alignment horizontal="left" vertical="top" wrapText="1" indent="1"/>
    </xf>
    <xf numFmtId="0" fontId="60" fillId="0" borderId="0" xfId="0" applyFont="1" applyAlignment="1">
      <alignment horizontal="left" vertical="top" wrapText="1" indent="1"/>
    </xf>
    <xf numFmtId="0" fontId="61" fillId="0" borderId="2" xfId="0" applyFont="1" applyBorder="1" applyAlignment="1">
      <alignment horizontal="left" vertical="top" wrapText="1" indent="1"/>
    </xf>
    <xf numFmtId="0" fontId="61" fillId="0" borderId="0" xfId="0" applyFont="1" applyAlignment="1">
      <alignment horizontal="left" vertical="top" wrapText="1" indent="1"/>
    </xf>
    <xf numFmtId="0" fontId="60" fillId="0" borderId="7" xfId="0" applyFont="1" applyBorder="1" applyAlignment="1">
      <alignment horizontal="left" vertical="top" wrapText="1" indent="1"/>
    </xf>
    <xf numFmtId="0" fontId="60" fillId="0" borderId="7" xfId="0" applyFont="1" applyBorder="1"/>
    <xf numFmtId="0" fontId="60" fillId="0" borderId="0" xfId="0" applyFont="1"/>
    <xf numFmtId="0" fontId="61" fillId="0" borderId="7" xfId="0" applyFont="1" applyBorder="1" applyAlignment="1">
      <alignment horizontal="left" vertical="top" wrapText="1" indent="1"/>
    </xf>
    <xf numFmtId="0" fontId="60" fillId="0" borderId="0" xfId="0" applyFont="1" applyAlignment="1">
      <alignment vertical="top" wrapText="1"/>
    </xf>
    <xf numFmtId="0" fontId="61" fillId="0" borderId="0" xfId="0" applyFont="1"/>
    <xf numFmtId="0" fontId="60" fillId="0" borderId="2" xfId="0" applyFont="1" applyBorder="1" applyAlignment="1">
      <alignment vertical="top" wrapText="1"/>
    </xf>
    <xf numFmtId="0" fontId="60" fillId="0" borderId="0" xfId="0" applyFont="1" applyAlignment="1">
      <alignment vertical="top"/>
    </xf>
    <xf numFmtId="0" fontId="7" fillId="0" borderId="18" xfId="0" applyFont="1" applyBorder="1" applyAlignment="1">
      <alignment wrapText="1"/>
    </xf>
    <xf numFmtId="0" fontId="8" fillId="3" borderId="0" xfId="0" applyFont="1" applyFill="1" applyAlignment="1">
      <alignment vertical="center"/>
    </xf>
    <xf numFmtId="49" fontId="16" fillId="3" borderId="0" xfId="0" applyNumberFormat="1" applyFont="1" applyFill="1" applyAlignment="1">
      <alignment horizontal="center" vertical="center"/>
    </xf>
    <xf numFmtId="0" fontId="16" fillId="3" borderId="0" xfId="0" applyFont="1" applyFill="1" applyAlignment="1">
      <alignment horizontal="left" vertical="top" wrapText="1"/>
    </xf>
    <xf numFmtId="4" fontId="16" fillId="3" borderId="0" xfId="0" applyNumberFormat="1" applyFont="1" applyFill="1" applyAlignment="1">
      <alignment horizontal="right" indent="1"/>
    </xf>
    <xf numFmtId="165" fontId="16" fillId="3" borderId="0" xfId="0" applyNumberFormat="1" applyFont="1" applyFill="1" applyAlignment="1">
      <alignment horizontal="right" indent="1"/>
    </xf>
    <xf numFmtId="0" fontId="16" fillId="3" borderId="0" xfId="0" applyFont="1" applyFill="1"/>
    <xf numFmtId="0" fontId="16" fillId="3" borderId="0" xfId="0" applyFont="1" applyFill="1" applyAlignment="1">
      <alignment horizontal="right" indent="1"/>
    </xf>
    <xf numFmtId="0" fontId="8" fillId="5" borderId="0" xfId="0" applyFont="1" applyFill="1"/>
    <xf numFmtId="49" fontId="14" fillId="5" borderId="0" xfId="0" applyNumberFormat="1" applyFont="1" applyFill="1" applyAlignment="1">
      <alignment horizontal="center" vertical="center"/>
    </xf>
    <xf numFmtId="0" fontId="14" fillId="5" borderId="0" xfId="0" applyFont="1" applyFill="1" applyAlignment="1">
      <alignment horizontal="left" vertical="top" wrapText="1"/>
    </xf>
    <xf numFmtId="4" fontId="14" fillId="5" borderId="0" xfId="0" applyNumberFormat="1" applyFont="1" applyFill="1" applyAlignment="1">
      <alignment horizontal="right" indent="1"/>
    </xf>
    <xf numFmtId="165" fontId="14" fillId="5" borderId="0" xfId="0" applyNumberFormat="1" applyFont="1" applyFill="1" applyAlignment="1">
      <alignment horizontal="right" indent="1"/>
    </xf>
    <xf numFmtId="0" fontId="14" fillId="5" borderId="0" xfId="0" applyFont="1" applyFill="1"/>
    <xf numFmtId="0" fontId="14" fillId="5" borderId="0" xfId="0" applyFont="1" applyFill="1" applyAlignment="1">
      <alignment horizontal="right" indent="1"/>
    </xf>
    <xf numFmtId="49" fontId="14" fillId="0" borderId="14" xfId="0" applyNumberFormat="1" applyFont="1" applyBorder="1" applyAlignment="1">
      <alignment horizontal="center" vertical="center"/>
    </xf>
    <xf numFmtId="49" fontId="14" fillId="0" borderId="15" xfId="0" applyNumberFormat="1" applyFont="1" applyBorder="1" applyAlignment="1">
      <alignment horizontal="center" vertical="center"/>
    </xf>
    <xf numFmtId="0" fontId="14" fillId="0" borderId="15" xfId="0" applyFont="1" applyBorder="1" applyAlignment="1">
      <alignment horizontal="center" vertical="center" wrapText="1"/>
    </xf>
    <xf numFmtId="4" fontId="14" fillId="0" borderId="15" xfId="0" applyNumberFormat="1" applyFont="1" applyBorder="1" applyAlignment="1">
      <alignment horizontal="center" vertical="center"/>
    </xf>
    <xf numFmtId="165" fontId="14" fillId="0" borderId="15" xfId="0" applyNumberFormat="1" applyFont="1" applyBorder="1" applyAlignment="1">
      <alignment horizontal="center" vertical="center"/>
    </xf>
    <xf numFmtId="165" fontId="14" fillId="0" borderId="16" xfId="0" applyNumberFormat="1" applyFont="1" applyBorder="1" applyAlignment="1">
      <alignment horizontal="center" vertical="center"/>
    </xf>
    <xf numFmtId="49" fontId="14" fillId="0" borderId="17" xfId="0" applyNumberFormat="1" applyFont="1" applyBorder="1" applyAlignment="1">
      <alignment horizontal="left" vertical="top"/>
    </xf>
    <xf numFmtId="49" fontId="14" fillId="0" borderId="17" xfId="0" applyNumberFormat="1" applyFont="1" applyBorder="1" applyAlignment="1">
      <alignment horizontal="center" vertical="center"/>
    </xf>
    <xf numFmtId="0" fontId="14" fillId="0" borderId="17" xfId="0" applyFont="1" applyBorder="1" applyAlignment="1">
      <alignment horizontal="left" vertical="top" wrapText="1"/>
    </xf>
    <xf numFmtId="4" fontId="14" fillId="0" borderId="17" xfId="0" applyNumberFormat="1" applyFont="1" applyBorder="1" applyAlignment="1">
      <alignment horizontal="right" indent="1"/>
    </xf>
    <xf numFmtId="165" fontId="14" fillId="0" borderId="17" xfId="0" applyNumberFormat="1" applyFont="1" applyBorder="1" applyAlignment="1">
      <alignment horizontal="right" indent="1"/>
    </xf>
    <xf numFmtId="0" fontId="14" fillId="0" borderId="17" xfId="0" applyFont="1" applyBorder="1"/>
    <xf numFmtId="49" fontId="7" fillId="0" borderId="18" xfId="0" applyNumberFormat="1" applyFont="1" applyBorder="1" applyAlignment="1">
      <alignment horizontal="left" vertical="top"/>
    </xf>
    <xf numFmtId="49" fontId="7" fillId="0" borderId="18" xfId="0" applyNumberFormat="1" applyFont="1" applyBorder="1" applyAlignment="1">
      <alignment horizontal="center" vertical="center"/>
    </xf>
    <xf numFmtId="4" fontId="7" fillId="0" borderId="18" xfId="0" applyNumberFormat="1" applyFont="1" applyBorder="1" applyAlignment="1">
      <alignment horizontal="right" indent="1"/>
    </xf>
    <xf numFmtId="165" fontId="7" fillId="0" borderId="18" xfId="0" applyNumberFormat="1" applyFont="1" applyBorder="1" applyAlignment="1">
      <alignment horizontal="right" indent="1"/>
    </xf>
    <xf numFmtId="165" fontId="16" fillId="0" borderId="18" xfId="0" applyNumberFormat="1" applyFont="1" applyBorder="1" applyAlignment="1" applyProtection="1">
      <alignment horizontal="right" indent="1"/>
      <protection locked="0"/>
    </xf>
    <xf numFmtId="165" fontId="14" fillId="0" borderId="18" xfId="0" applyNumberFormat="1" applyFont="1" applyBorder="1" applyAlignment="1" applyProtection="1">
      <alignment horizontal="right" indent="1"/>
      <protection locked="0"/>
    </xf>
    <xf numFmtId="165" fontId="7" fillId="0" borderId="18" xfId="0" applyNumberFormat="1" applyFont="1" applyBorder="1" applyAlignment="1" applyProtection="1">
      <alignment horizontal="right" indent="1"/>
      <protection locked="0"/>
    </xf>
    <xf numFmtId="49" fontId="16" fillId="0" borderId="28" xfId="0" applyNumberFormat="1" applyFont="1" applyBorder="1" applyAlignment="1">
      <alignment horizontal="center" vertical="center" wrapText="1"/>
    </xf>
    <xf numFmtId="49" fontId="16" fillId="0" borderId="28" xfId="0" applyNumberFormat="1" applyFont="1" applyBorder="1" applyAlignment="1">
      <alignment vertical="top" wrapText="1"/>
    </xf>
    <xf numFmtId="0" fontId="0" fillId="0" borderId="28" xfId="0" applyBorder="1" applyAlignment="1">
      <alignment wrapText="1"/>
    </xf>
    <xf numFmtId="0" fontId="15" fillId="0" borderId="18" xfId="0" applyFont="1" applyBorder="1"/>
    <xf numFmtId="49" fontId="44" fillId="0" borderId="40" xfId="0" applyNumberFormat="1" applyFont="1" applyBorder="1" applyAlignment="1">
      <alignment horizontal="left" vertical="top"/>
    </xf>
    <xf numFmtId="49" fontId="44" fillId="0" borderId="28" xfId="0" applyNumberFormat="1" applyFont="1" applyBorder="1" applyAlignment="1">
      <alignment horizontal="center" vertical="center"/>
    </xf>
    <xf numFmtId="0" fontId="44" fillId="0" borderId="28" xfId="0" applyFont="1" applyBorder="1" applyAlignment="1">
      <alignment horizontal="left" vertical="top" wrapText="1"/>
    </xf>
    <xf numFmtId="4" fontId="44" fillId="0" borderId="28" xfId="0" applyNumberFormat="1" applyFont="1" applyBorder="1" applyAlignment="1">
      <alignment horizontal="right"/>
    </xf>
    <xf numFmtId="0" fontId="44" fillId="0" borderId="28" xfId="0" applyFont="1" applyBorder="1"/>
    <xf numFmtId="0" fontId="44" fillId="0" borderId="0" xfId="0" applyFont="1"/>
    <xf numFmtId="49" fontId="16" fillId="0" borderId="28" xfId="0" applyNumberFormat="1" applyFont="1" applyBorder="1" applyAlignment="1">
      <alignment horizontal="left" vertical="top" wrapText="1"/>
    </xf>
    <xf numFmtId="4" fontId="16" fillId="0" borderId="28" xfId="0" applyNumberFormat="1" applyFont="1" applyBorder="1" applyAlignment="1">
      <alignment horizontal="right" wrapText="1"/>
    </xf>
    <xf numFmtId="0" fontId="16" fillId="0" borderId="0" xfId="0" applyFont="1" applyAlignment="1">
      <alignment wrapText="1"/>
    </xf>
    <xf numFmtId="0" fontId="7" fillId="0" borderId="1" xfId="0" applyFont="1" applyBorder="1" applyAlignment="1">
      <alignment wrapText="1"/>
    </xf>
    <xf numFmtId="0" fontId="7" fillId="0" borderId="17" xfId="0" applyFont="1" applyBorder="1" applyAlignment="1">
      <alignment horizontal="left" vertical="top" wrapText="1"/>
    </xf>
    <xf numFmtId="49" fontId="16" fillId="0" borderId="0" xfId="0" applyNumberFormat="1" applyFont="1" applyAlignment="1">
      <alignment horizontal="left" vertical="top"/>
    </xf>
    <xf numFmtId="4" fontId="16" fillId="0" borderId="28" xfId="0" applyNumberFormat="1" applyFont="1" applyBorder="1" applyAlignment="1">
      <alignment wrapText="1"/>
    </xf>
    <xf numFmtId="0" fontId="16" fillId="0" borderId="28" xfId="0" applyFont="1" applyBorder="1" applyAlignment="1">
      <alignment wrapText="1"/>
    </xf>
    <xf numFmtId="0" fontId="16" fillId="0" borderId="17" xfId="0" applyFont="1" applyBorder="1" applyAlignment="1">
      <alignment horizontal="left" vertical="top" wrapText="1"/>
    </xf>
    <xf numFmtId="49" fontId="16" fillId="0" borderId="28" xfId="0" applyNumberFormat="1" applyFont="1" applyBorder="1" applyAlignment="1">
      <alignment vertical="center"/>
    </xf>
    <xf numFmtId="49" fontId="16" fillId="0" borderId="28" xfId="0" applyNumberFormat="1" applyFont="1" applyBorder="1" applyAlignment="1">
      <alignment horizontal="left" wrapText="1"/>
    </xf>
    <xf numFmtId="49" fontId="16" fillId="0" borderId="28" xfId="0" applyNumberFormat="1" applyFont="1" applyBorder="1"/>
    <xf numFmtId="4" fontId="16" fillId="0" borderId="28" xfId="0" applyNumberFormat="1" applyFont="1" applyBorder="1" applyAlignment="1">
      <alignment horizontal="right"/>
    </xf>
    <xf numFmtId="167" fontId="16" fillId="0" borderId="28" xfId="0" applyNumberFormat="1" applyFont="1" applyBorder="1" applyAlignment="1">
      <alignment horizontal="right"/>
    </xf>
    <xf numFmtId="0" fontId="16" fillId="0" borderId="28" xfId="0" applyFont="1" applyBorder="1"/>
    <xf numFmtId="167" fontId="16" fillId="0" borderId="41" xfId="0" applyNumberFormat="1" applyFont="1" applyBorder="1" applyAlignment="1">
      <alignment horizontal="right"/>
    </xf>
    <xf numFmtId="4" fontId="16" fillId="0" borderId="28" xfId="0" applyNumberFormat="1" applyFont="1" applyBorder="1"/>
    <xf numFmtId="167" fontId="16" fillId="0" borderId="28" xfId="0" applyNumberFormat="1" applyFont="1" applyBorder="1"/>
    <xf numFmtId="167" fontId="16" fillId="0" borderId="41" xfId="0" applyNumberFormat="1" applyFont="1" applyBorder="1"/>
    <xf numFmtId="49" fontId="16" fillId="0" borderId="42" xfId="0" applyNumberFormat="1" applyFont="1" applyBorder="1" applyAlignment="1">
      <alignment vertical="center"/>
    </xf>
    <xf numFmtId="49" fontId="16" fillId="0" borderId="42" xfId="0" applyNumberFormat="1" applyFont="1" applyBorder="1" applyAlignment="1">
      <alignment horizontal="left" wrapText="1"/>
    </xf>
    <xf numFmtId="49" fontId="16" fillId="0" borderId="42" xfId="0" applyNumberFormat="1" applyFont="1" applyBorder="1" applyAlignment="1">
      <alignment vertical="top" wrapText="1"/>
    </xf>
    <xf numFmtId="4" fontId="16" fillId="0" borderId="42" xfId="0" applyNumberFormat="1" applyFont="1" applyBorder="1"/>
    <xf numFmtId="167" fontId="16" fillId="0" borderId="42" xfId="0" applyNumberFormat="1" applyFont="1" applyBorder="1"/>
    <xf numFmtId="0" fontId="16" fillId="0" borderId="7" xfId="0" applyFont="1" applyBorder="1"/>
    <xf numFmtId="167" fontId="16" fillId="0" borderId="43" xfId="0" applyNumberFormat="1" applyFont="1" applyBorder="1"/>
    <xf numFmtId="0" fontId="16" fillId="0" borderId="0" xfId="0" applyFont="1" applyAlignment="1">
      <alignment horizontal="right" indent="1"/>
    </xf>
    <xf numFmtId="0" fontId="14" fillId="0" borderId="0" xfId="0" applyFont="1" applyAlignment="1">
      <alignment wrapText="1"/>
    </xf>
    <xf numFmtId="0" fontId="7" fillId="0" borderId="7" xfId="1" applyFont="1" applyBorder="1" applyAlignment="1">
      <alignment wrapText="1"/>
    </xf>
    <xf numFmtId="49" fontId="7" fillId="0" borderId="17" xfId="5" applyNumberFormat="1" applyFont="1" applyBorder="1" applyAlignment="1">
      <alignment vertical="top" wrapText="1"/>
    </xf>
    <xf numFmtId="49" fontId="7" fillId="0" borderId="12" xfId="5" applyNumberFormat="1" applyFont="1" applyBorder="1" applyAlignment="1">
      <alignment vertical="top" wrapText="1"/>
    </xf>
    <xf numFmtId="0" fontId="16" fillId="0" borderId="12" xfId="0" applyFont="1" applyBorder="1" applyAlignment="1">
      <alignment vertical="top" wrapText="1"/>
    </xf>
    <xf numFmtId="49" fontId="7" fillId="0" borderId="17" xfId="5" applyNumberFormat="1" applyFont="1" applyBorder="1" applyAlignment="1">
      <alignment horizontal="left" vertical="top"/>
    </xf>
    <xf numFmtId="0" fontId="35" fillId="0" borderId="7" xfId="7" applyFont="1" applyBorder="1" applyAlignment="1">
      <alignment vertical="top" wrapText="1"/>
    </xf>
    <xf numFmtId="0" fontId="28" fillId="0" borderId="6" xfId="12" applyFont="1" applyBorder="1" applyAlignment="1">
      <alignment horizontal="center"/>
    </xf>
    <xf numFmtId="4" fontId="28" fillId="0" borderId="6" xfId="12" applyNumberFormat="1" applyFont="1" applyBorder="1" applyAlignment="1">
      <alignment horizontal="center"/>
    </xf>
    <xf numFmtId="4" fontId="28" fillId="0" borderId="6" xfId="13" applyNumberFormat="1" applyFont="1" applyBorder="1" applyAlignment="1" applyProtection="1">
      <alignment horizontal="center"/>
      <protection locked="0"/>
    </xf>
    <xf numFmtId="0" fontId="28" fillId="0" borderId="7" xfId="11" applyBorder="1" applyAlignment="1">
      <alignment wrapText="1"/>
    </xf>
    <xf numFmtId="4" fontId="28" fillId="0" borderId="6" xfId="7" applyNumberFormat="1" applyFont="1" applyBorder="1" applyAlignment="1">
      <alignment horizontal="center"/>
    </xf>
    <xf numFmtId="0" fontId="28" fillId="0" borderId="6" xfId="14" applyFont="1" applyBorder="1" applyAlignment="1">
      <alignment horizontal="left" wrapText="1"/>
    </xf>
    <xf numFmtId="0" fontId="28" fillId="0" borderId="6" xfId="14" applyFont="1" applyBorder="1" applyAlignment="1">
      <alignment horizontal="center" wrapText="1"/>
    </xf>
    <xf numFmtId="4" fontId="28" fillId="0" borderId="6" xfId="14" applyNumberFormat="1" applyFont="1" applyBorder="1" applyAlignment="1">
      <alignment horizontal="center"/>
    </xf>
    <xf numFmtId="4" fontId="28" fillId="0" borderId="6" xfId="11" applyNumberFormat="1" applyBorder="1" applyAlignment="1">
      <alignment horizontal="center" wrapText="1"/>
    </xf>
    <xf numFmtId="49" fontId="7" fillId="0" borderId="12" xfId="6" applyNumberFormat="1" applyFont="1" applyBorder="1" applyAlignment="1">
      <alignment horizontal="center" vertical="top"/>
    </xf>
    <xf numFmtId="0" fontId="28" fillId="0" borderId="37" xfId="15" applyBorder="1" applyAlignment="1">
      <alignment vertical="top" wrapText="1"/>
    </xf>
    <xf numFmtId="0" fontId="1" fillId="0" borderId="0" xfId="1" applyBorder="1"/>
    <xf numFmtId="4" fontId="7" fillId="4" borderId="1" xfId="5" applyNumberFormat="1" applyFont="1" applyFill="1" applyBorder="1" applyAlignment="1">
      <alignment horizontal="center" vertical="center" wrapText="1"/>
    </xf>
    <xf numFmtId="0" fontId="7" fillId="0" borderId="4" xfId="5" applyFont="1" applyBorder="1"/>
    <xf numFmtId="4" fontId="14" fillId="0" borderId="12" xfId="5" applyNumberFormat="1" applyFont="1" applyBorder="1"/>
    <xf numFmtId="4" fontId="7" fillId="0" borderId="12" xfId="5" applyNumberFormat="1" applyFont="1" applyBorder="1"/>
    <xf numFmtId="0" fontId="7" fillId="0" borderId="12" xfId="5" applyFont="1" applyBorder="1"/>
    <xf numFmtId="4" fontId="7" fillId="0" borderId="6" xfId="5" applyNumberFormat="1" applyFont="1" applyBorder="1" applyAlignment="1">
      <alignment horizontal="center" shrinkToFit="1"/>
    </xf>
    <xf numFmtId="4" fontId="14" fillId="0" borderId="33" xfId="5" applyNumberFormat="1" applyFont="1" applyBorder="1" applyAlignment="1">
      <alignment horizontal="center"/>
    </xf>
    <xf numFmtId="4" fontId="7" fillId="0" borderId="12" xfId="0" applyNumberFormat="1" applyFont="1" applyBorder="1"/>
    <xf numFmtId="4" fontId="14" fillId="0" borderId="33" xfId="5" applyNumberFormat="1" applyFont="1" applyBorder="1" applyAlignment="1">
      <alignment horizontal="right"/>
    </xf>
    <xf numFmtId="4" fontId="7" fillId="0" borderId="4" xfId="5" applyNumberFormat="1" applyFont="1" applyBorder="1" applyAlignment="1">
      <alignment horizontal="center"/>
    </xf>
    <xf numFmtId="4" fontId="14" fillId="0" borderId="33" xfId="0" applyNumberFormat="1" applyFont="1" applyBorder="1"/>
    <xf numFmtId="0" fontId="41" fillId="0" borderId="4" xfId="0" applyFont="1" applyBorder="1"/>
    <xf numFmtId="0" fontId="41" fillId="0" borderId="12" xfId="0" applyFont="1" applyBorder="1"/>
    <xf numFmtId="4" fontId="28" fillId="0" borderId="37" xfId="11" applyNumberFormat="1" applyBorder="1" applyAlignment="1">
      <alignment horizontal="center" wrapText="1"/>
    </xf>
    <xf numFmtId="0" fontId="7" fillId="0" borderId="12" xfId="0" applyFont="1" applyBorder="1"/>
    <xf numFmtId="4" fontId="28" fillId="0" borderId="37" xfId="1" applyNumberFormat="1" applyFont="1" applyBorder="1" applyAlignment="1">
      <alignment horizontal="center"/>
    </xf>
    <xf numFmtId="0" fontId="7" fillId="0" borderId="0" xfId="0" applyFont="1" applyBorder="1" applyAlignment="1">
      <alignment horizontal="center"/>
    </xf>
    <xf numFmtId="4" fontId="7" fillId="0" borderId="0" xfId="0" applyNumberFormat="1" applyFont="1" applyBorder="1" applyAlignment="1">
      <alignment horizontal="center"/>
    </xf>
    <xf numFmtId="4" fontId="7" fillId="0" borderId="0" xfId="0" applyNumberFormat="1" applyFont="1" applyBorder="1" applyAlignment="1">
      <alignment horizontal="center" vertical="top"/>
    </xf>
    <xf numFmtId="4" fontId="14" fillId="0" borderId="29" xfId="0" applyNumberFormat="1" applyFont="1" applyBorder="1" applyAlignment="1">
      <alignment horizontal="center"/>
    </xf>
    <xf numFmtId="4" fontId="27" fillId="0" borderId="0" xfId="0" applyNumberFormat="1" applyFont="1" applyBorder="1" applyAlignment="1">
      <alignment horizontal="center"/>
    </xf>
    <xf numFmtId="0" fontId="0" fillId="0" borderId="0" xfId="0" applyBorder="1"/>
    <xf numFmtId="0" fontId="7" fillId="0" borderId="4" xfId="0" applyFont="1" applyBorder="1"/>
    <xf numFmtId="4" fontId="28" fillId="0" borderId="0" xfId="7" applyNumberFormat="1" applyFont="1" applyBorder="1" applyAlignment="1">
      <alignment horizontal="center"/>
    </xf>
    <xf numFmtId="4" fontId="1" fillId="0" borderId="6" xfId="7" applyNumberFormat="1" applyBorder="1" applyAlignment="1">
      <alignment horizontal="center"/>
    </xf>
    <xf numFmtId="4" fontId="28" fillId="0" borderId="6" xfId="1" applyNumberFormat="1" applyFont="1" applyBorder="1" applyAlignment="1">
      <alignment horizontal="center"/>
    </xf>
    <xf numFmtId="164" fontId="0" fillId="0" borderId="12" xfId="0" applyNumberFormat="1" applyBorder="1"/>
    <xf numFmtId="49" fontId="16" fillId="0" borderId="44" xfId="0" applyNumberFormat="1" applyFont="1" applyBorder="1" applyAlignment="1">
      <alignment vertical="top" wrapText="1"/>
    </xf>
    <xf numFmtId="4" fontId="21" fillId="3" borderId="0" xfId="0" applyNumberFormat="1" applyFont="1" applyFill="1" applyAlignment="1">
      <alignment horizontal="right" indent="1"/>
    </xf>
    <xf numFmtId="165" fontId="21" fillId="3" borderId="0" xfId="0" applyNumberFormat="1" applyFont="1" applyFill="1" applyAlignment="1">
      <alignment horizontal="right" indent="1"/>
    </xf>
    <xf numFmtId="165" fontId="14" fillId="0" borderId="0" xfId="0" applyNumberFormat="1" applyFont="1"/>
    <xf numFmtId="165" fontId="16" fillId="0" borderId="0" xfId="0" applyNumberFormat="1" applyFont="1"/>
    <xf numFmtId="164" fontId="8" fillId="6" borderId="21" xfId="2" applyNumberFormat="1" applyFont="1" applyFill="1" applyBorder="1" applyAlignment="1">
      <alignment horizontal="right" vertical="center" wrapText="1" indent="2"/>
    </xf>
    <xf numFmtId="164" fontId="9" fillId="6" borderId="13" xfId="2" applyNumberFormat="1" applyFont="1" applyFill="1" applyBorder="1" applyAlignment="1">
      <alignment horizontal="right" vertical="center" wrapText="1" indent="2"/>
    </xf>
    <xf numFmtId="164" fontId="9" fillId="6" borderId="11" xfId="2" applyNumberFormat="1" applyFont="1" applyFill="1" applyBorder="1" applyAlignment="1">
      <alignment horizontal="right" vertical="center" wrapText="1" indent="2"/>
    </xf>
    <xf numFmtId="164" fontId="9" fillId="6" borderId="8" xfId="2" applyNumberFormat="1" applyFont="1" applyFill="1" applyBorder="1" applyAlignment="1">
      <alignment horizontal="right" vertical="center" wrapText="1" indent="2"/>
    </xf>
    <xf numFmtId="164" fontId="9" fillId="6" borderId="3" xfId="2" applyNumberFormat="1" applyFont="1" applyFill="1" applyBorder="1" applyAlignment="1">
      <alignment horizontal="right" vertical="center" wrapText="1" indent="2"/>
    </xf>
    <xf numFmtId="164" fontId="8" fillId="6" borderId="11" xfId="2" applyNumberFormat="1" applyFont="1" applyFill="1" applyBorder="1" applyAlignment="1">
      <alignment horizontal="right" vertical="center" wrapText="1" indent="2"/>
    </xf>
    <xf numFmtId="164" fontId="8" fillId="6" borderId="13" xfId="2" applyNumberFormat="1" applyFont="1" applyFill="1" applyBorder="1" applyAlignment="1">
      <alignment horizontal="right" vertical="center" wrapText="1" indent="2"/>
    </xf>
    <xf numFmtId="49" fontId="16" fillId="0" borderId="18" xfId="0" applyNumberFormat="1" applyFont="1" applyBorder="1" applyAlignment="1">
      <alignment horizontal="center"/>
    </xf>
    <xf numFmtId="0" fontId="66" fillId="7" borderId="0" xfId="23" applyFont="1" applyFill="1" applyAlignment="1">
      <alignment horizontal="left" vertical="top"/>
    </xf>
    <xf numFmtId="0" fontId="67" fillId="0" borderId="0" xfId="23" applyFont="1"/>
    <xf numFmtId="0" fontId="9" fillId="0" borderId="0" xfId="23" applyFont="1"/>
    <xf numFmtId="0" fontId="8" fillId="0" borderId="0" xfId="23" applyFont="1" applyAlignment="1">
      <alignment vertical="top"/>
    </xf>
    <xf numFmtId="1" fontId="10" fillId="0" borderId="0" xfId="23" applyNumberFormat="1" applyFont="1" applyAlignment="1">
      <alignment wrapText="1"/>
    </xf>
    <xf numFmtId="1" fontId="10" fillId="0" borderId="0" xfId="24" applyNumberFormat="1" applyFont="1" applyAlignment="1">
      <alignment wrapText="1"/>
    </xf>
    <xf numFmtId="4" fontId="51" fillId="0" borderId="0" xfId="23" applyNumberFormat="1" applyFont="1" applyAlignment="1">
      <alignment horizontal="right"/>
    </xf>
    <xf numFmtId="0" fontId="68" fillId="0" borderId="18" xfId="25" applyFont="1" applyBorder="1" applyAlignment="1">
      <alignment horizontal="center" vertical="top"/>
    </xf>
    <xf numFmtId="0" fontId="68" fillId="0" borderId="18" xfId="25" applyFont="1" applyBorder="1" applyAlignment="1">
      <alignment horizontal="left" vertical="top" wrapText="1"/>
    </xf>
    <xf numFmtId="4" fontId="68" fillId="0" borderId="18" xfId="25" applyNumberFormat="1" applyFont="1" applyBorder="1" applyAlignment="1">
      <alignment horizontal="right" vertical="top"/>
    </xf>
    <xf numFmtId="4" fontId="68" fillId="0" borderId="0" xfId="25" applyNumberFormat="1" applyFont="1" applyAlignment="1">
      <alignment horizontal="right" vertical="top" wrapText="1"/>
    </xf>
    <xf numFmtId="4" fontId="9" fillId="0" borderId="0" xfId="23" applyNumberFormat="1" applyFont="1"/>
    <xf numFmtId="0" fontId="9" fillId="0" borderId="0" xfId="23" applyFont="1" applyAlignment="1">
      <alignment vertical="top" wrapText="1"/>
    </xf>
    <xf numFmtId="0" fontId="22" fillId="0" borderId="0" xfId="25"/>
    <xf numFmtId="0" fontId="8" fillId="0" borderId="0" xfId="23" applyFont="1" applyAlignment="1">
      <alignment horizontal="left" vertical="top"/>
    </xf>
    <xf numFmtId="0" fontId="9" fillId="0" borderId="0" xfId="23" applyFont="1" applyAlignment="1">
      <alignment horizontal="center" vertical="top"/>
    </xf>
    <xf numFmtId="49" fontId="9" fillId="0" borderId="0" xfId="23" applyNumberFormat="1" applyFont="1" applyAlignment="1">
      <alignment vertical="top" wrapText="1"/>
    </xf>
    <xf numFmtId="0" fontId="11" fillId="0" borderId="0" xfId="23" applyFont="1" applyAlignment="1">
      <alignment vertical="top" wrapText="1"/>
    </xf>
    <xf numFmtId="0" fontId="11" fillId="0" borderId="7" xfId="23" applyFont="1" applyBorder="1" applyAlignment="1">
      <alignment vertical="top" wrapText="1"/>
    </xf>
    <xf numFmtId="164" fontId="68" fillId="0" borderId="18" xfId="25" applyNumberFormat="1" applyFont="1" applyBorder="1" applyAlignment="1">
      <alignment horizontal="right" vertical="top"/>
    </xf>
    <xf numFmtId="0" fontId="6" fillId="0" borderId="0" xfId="1" applyFont="1" applyAlignment="1">
      <alignment horizontal="center"/>
    </xf>
    <xf numFmtId="0" fontId="2" fillId="0" borderId="0" xfId="1" applyFont="1" applyAlignment="1">
      <alignment horizontal="center"/>
    </xf>
    <xf numFmtId="0" fontId="1" fillId="0" borderId="0" xfId="1" applyAlignment="1">
      <alignment horizontal="center"/>
    </xf>
    <xf numFmtId="0" fontId="3" fillId="0" borderId="0" xfId="1" applyFont="1" applyAlignment="1">
      <alignment horizontal="center"/>
    </xf>
    <xf numFmtId="0" fontId="4" fillId="0" borderId="0" xfId="1" applyFont="1" applyAlignment="1">
      <alignment horizontal="center" wrapText="1"/>
    </xf>
    <xf numFmtId="0" fontId="5" fillId="0" borderId="0" xfId="1" applyFont="1" applyAlignment="1">
      <alignment horizontal="center" wrapText="1"/>
    </xf>
    <xf numFmtId="0" fontId="4" fillId="0" borderId="0" xfId="1" applyFont="1" applyAlignment="1">
      <alignment horizontal="center"/>
    </xf>
    <xf numFmtId="0" fontId="5" fillId="0" borderId="0" xfId="1" applyFont="1" applyAlignment="1">
      <alignment horizontal="center"/>
    </xf>
    <xf numFmtId="49" fontId="9" fillId="0" borderId="0" xfId="23" applyNumberFormat="1" applyFont="1" applyAlignment="1">
      <alignment vertical="top" wrapText="1"/>
    </xf>
    <xf numFmtId="49" fontId="9" fillId="0" borderId="0" xfId="23" applyNumberFormat="1" applyFont="1" applyAlignment="1">
      <alignment horizontal="left" vertical="top" wrapText="1"/>
    </xf>
    <xf numFmtId="0" fontId="0" fillId="0" borderId="0" xfId="0" applyAlignment="1">
      <alignment wrapText="1"/>
    </xf>
    <xf numFmtId="0" fontId="33" fillId="0" borderId="0" xfId="7" applyFont="1" applyAlignment="1">
      <alignment horizontal="left" vertical="top" wrapText="1"/>
    </xf>
    <xf numFmtId="0" fontId="34" fillId="0" borderId="6" xfId="7" applyFont="1" applyBorder="1" applyAlignment="1">
      <alignment horizontal="justify" vertical="top" wrapText="1"/>
    </xf>
    <xf numFmtId="0" fontId="1" fillId="0" borderId="7" xfId="7" applyBorder="1" applyAlignment="1">
      <alignment vertical="top" wrapText="1"/>
    </xf>
    <xf numFmtId="0" fontId="11" fillId="0" borderId="0" xfId="0" applyFont="1" applyAlignment="1">
      <alignment horizontal="left" vertical="top" wrapText="1"/>
    </xf>
    <xf numFmtId="0" fontId="60" fillId="0" borderId="2" xfId="0" applyFont="1" applyBorder="1" applyAlignment="1">
      <alignment horizontal="left" vertical="top" wrapText="1" indent="1"/>
    </xf>
    <xf numFmtId="2" fontId="60" fillId="0" borderId="2" xfId="0" applyNumberFormat="1" applyFont="1" applyBorder="1" applyAlignment="1">
      <alignment horizontal="left" vertical="top" wrapText="1" indent="1"/>
    </xf>
    <xf numFmtId="2" fontId="61" fillId="0" borderId="2" xfId="0" applyNumberFormat="1" applyFont="1" applyBorder="1" applyAlignment="1">
      <alignment horizontal="left" vertical="top" wrapText="1" indent="1"/>
    </xf>
    <xf numFmtId="2" fontId="60" fillId="0" borderId="5" xfId="0" applyNumberFormat="1" applyFont="1" applyBorder="1" applyAlignment="1">
      <alignment horizontal="left" vertical="top" wrapText="1" indent="1"/>
    </xf>
    <xf numFmtId="0" fontId="69" fillId="0" borderId="0" xfId="0" applyFont="1"/>
    <xf numFmtId="2" fontId="69" fillId="0" borderId="0" xfId="0" applyNumberFormat="1" applyFont="1"/>
  </cellXfs>
  <cellStyles count="26">
    <cellStyle name="Navadno" xfId="0" builtinId="0"/>
    <cellStyle name="Navadno 11" xfId="23" xr:uid="{AA59C6BB-087C-4096-956D-F5A6A9881CAC}"/>
    <cellStyle name="Navadno 12 2" xfId="14" xr:uid="{00000000-0005-0000-0000-000000000000}"/>
    <cellStyle name="Navadno 15" xfId="6" xr:uid="{00000000-0005-0000-0000-000001000000}"/>
    <cellStyle name="Navadno 16" xfId="7" xr:uid="{00000000-0005-0000-0000-000002000000}"/>
    <cellStyle name="Navadno 16 2" xfId="12" xr:uid="{00000000-0005-0000-0000-000003000000}"/>
    <cellStyle name="Navadno 2" xfId="2" xr:uid="{00000000-0005-0000-0000-000004000000}"/>
    <cellStyle name="Navadno 2 2" xfId="1" xr:uid="{00000000-0005-0000-0000-000005000000}"/>
    <cellStyle name="Navadno 2 2 2" xfId="11" xr:uid="{00000000-0005-0000-0000-000006000000}"/>
    <cellStyle name="Navadno 2 2 2 2" xfId="15" xr:uid="{00000000-0005-0000-0000-000007000000}"/>
    <cellStyle name="Navadno 2 7" xfId="13" xr:uid="{00000000-0005-0000-0000-000008000000}"/>
    <cellStyle name="Navadno 26" xfId="19" xr:uid="{00000000-0005-0000-0000-000009000000}"/>
    <cellStyle name="Navadno 3" xfId="18" xr:uid="{00000000-0005-0000-0000-00000A000000}"/>
    <cellStyle name="Navadno 3 2" xfId="24" xr:uid="{9BE715ED-A34D-4F1C-AE18-35990289DF35}"/>
    <cellStyle name="Navadno 4" xfId="3" xr:uid="{00000000-0005-0000-0000-00000B000000}"/>
    <cellStyle name="Navadno 5 2" xfId="25" xr:uid="{AC3BE949-031A-4355-B8C3-28584EC249A1}"/>
    <cellStyle name="Navadno 51" xfId="10" xr:uid="{00000000-0005-0000-0000-00000C000000}"/>
    <cellStyle name="Navadno 6" xfId="4" xr:uid="{00000000-0005-0000-0000-00000D000000}"/>
    <cellStyle name="Navadno 7" xfId="9" xr:uid="{00000000-0005-0000-0000-00000E000000}"/>
    <cellStyle name="Navadno 7 2" xfId="8" xr:uid="{00000000-0005-0000-0000-00000F000000}"/>
    <cellStyle name="Navadno_Popis_LENA_LEVEC_PGD" xfId="22" xr:uid="{00000000-0005-0000-0000-000010000000}"/>
    <cellStyle name="Navadno_Prazen popis1" xfId="20" xr:uid="{00000000-0005-0000-0000-000012000000}"/>
    <cellStyle name="Navadno_TUS_Planet popis" xfId="21" xr:uid="{00000000-0005-0000-0000-000013000000}"/>
    <cellStyle name="Nivo_1_GlNaslov" xfId="16" xr:uid="{00000000-0005-0000-0000-000014000000}"/>
    <cellStyle name="Normal 2" xfId="5" xr:uid="{00000000-0005-0000-0000-000016000000}"/>
    <cellStyle name="Normal 8" xfId="17" xr:uid="{00000000-0005-0000-0000-000017000000}"/>
  </cellStyles>
  <dxfs count="17">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styles" Target="style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vmlDrawing10.vml.rels><?xml version="1.0" encoding="UTF-8" standalone="yes"?>
<Relationships xmlns="http://schemas.openxmlformats.org/package/2006/relationships"><Relationship Id="rId2" Type="http://schemas.openxmlformats.org/officeDocument/2006/relationships/image" Target="../media/image3.wmf"/><Relationship Id="rId1" Type="http://schemas.openxmlformats.org/officeDocument/2006/relationships/image" Target="../media/image1.w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3.wmf"/><Relationship Id="rId1" Type="http://schemas.openxmlformats.org/officeDocument/2006/relationships/image" Target="../media/image1.w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3.wmf"/><Relationship Id="rId1" Type="http://schemas.openxmlformats.org/officeDocument/2006/relationships/image" Target="../media/image1.wmf"/></Relationships>
</file>

<file path=xl/drawings/_rels/vmlDrawing4.vml.rels><?xml version="1.0" encoding="UTF-8" standalone="yes"?>
<Relationships xmlns="http://schemas.openxmlformats.org/package/2006/relationships"><Relationship Id="rId2" Type="http://schemas.openxmlformats.org/officeDocument/2006/relationships/image" Target="../media/image3.wmf"/><Relationship Id="rId1" Type="http://schemas.openxmlformats.org/officeDocument/2006/relationships/image" Target="../media/image1.wmf"/></Relationships>
</file>

<file path=xl/drawings/_rels/vmlDrawing5.vml.rels><?xml version="1.0" encoding="UTF-8" standalone="yes"?>
<Relationships xmlns="http://schemas.openxmlformats.org/package/2006/relationships"><Relationship Id="rId2" Type="http://schemas.openxmlformats.org/officeDocument/2006/relationships/image" Target="../media/image3.wmf"/><Relationship Id="rId1" Type="http://schemas.openxmlformats.org/officeDocument/2006/relationships/image" Target="../media/image1.wmf"/></Relationships>
</file>

<file path=xl/drawings/_rels/vmlDrawing6.vml.rels><?xml version="1.0" encoding="UTF-8" standalone="yes"?>
<Relationships xmlns="http://schemas.openxmlformats.org/package/2006/relationships"><Relationship Id="rId2" Type="http://schemas.openxmlformats.org/officeDocument/2006/relationships/image" Target="../media/image3.wmf"/><Relationship Id="rId1" Type="http://schemas.openxmlformats.org/officeDocument/2006/relationships/image" Target="../media/image1.wmf"/></Relationships>
</file>

<file path=xl/drawings/_rels/vmlDrawing7.vml.rels><?xml version="1.0" encoding="UTF-8" standalone="yes"?>
<Relationships xmlns="http://schemas.openxmlformats.org/package/2006/relationships"><Relationship Id="rId2" Type="http://schemas.openxmlformats.org/officeDocument/2006/relationships/image" Target="../media/image3.wmf"/><Relationship Id="rId1" Type="http://schemas.openxmlformats.org/officeDocument/2006/relationships/image" Target="../media/image1.wmf"/></Relationships>
</file>

<file path=xl/drawings/_rels/vmlDrawing8.vml.rels><?xml version="1.0" encoding="UTF-8" standalone="yes"?>
<Relationships xmlns="http://schemas.openxmlformats.org/package/2006/relationships"><Relationship Id="rId2" Type="http://schemas.openxmlformats.org/officeDocument/2006/relationships/image" Target="../media/image3.wmf"/><Relationship Id="rId1" Type="http://schemas.openxmlformats.org/officeDocument/2006/relationships/image" Target="../media/image1.wmf"/></Relationships>
</file>

<file path=xl/drawings/_rels/vmlDrawing9.vml.rels><?xml version="1.0" encoding="UTF-8" standalone="yes"?>
<Relationships xmlns="http://schemas.openxmlformats.org/package/2006/relationships"><Relationship Id="rId2" Type="http://schemas.openxmlformats.org/officeDocument/2006/relationships/image" Target="../media/image3.wmf"/><Relationship Id="rId1" Type="http://schemas.openxmlformats.org/officeDocument/2006/relationships/image" Target="../media/image1.wmf"/></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olektor.local\cpg\Users\AmbrozG\Desktop\Projekt,%20d.d\4-Projekti\Raz&#353;iritev%20mostu%20Tolminka\Tolminka_podloge\Predracun_most_Tolmi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olektor.local\cpg\DELOVNI\Borjana-Robidi&#353;&#263;e\PZI\Borjana_popis_19_po%20rec.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kolektor.local\cpg\Users\AmbrozG\Desktop\Projekt,%20d.d\4-Projekti\Predel-Bovec\Predel-Bovec%20razpis_sc-04.02.201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kolektor.local\cpg\Strojniki\PLIN\JPE%20LJUBLJANA\plin_JPE_RV%2033_8089\00_04_05_09_PZI_8089\05_01_Strojne_instalacije_in_strojna_oprema\PZI_RV33_POPI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kolektor.local\cpg\Users\Milo&#353;\Downloads\stolp\dokumenti\My%20Documents\Delo%20Hidroin&#382;eniring\Klini&#269;ni%20center\Projekt\Predra&#269;u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kolektor.local\cpg\DELOVNI\&#268;rna-&#352;entvid\PZI-2017\3-1_&#268;rna_PZI_skupaj_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aslovna"/>
      <sheetName val="Popisi"/>
      <sheetName val="Rekapitulacija"/>
      <sheetName val="Poročilo o združljivosti"/>
    </sheetNames>
    <sheetDataSet>
      <sheetData sheetId="0" refreshError="1"/>
      <sheetData sheetId="1">
        <row r="201">
          <cell r="F201">
            <v>115441.12000000001</v>
          </cell>
        </row>
        <row r="282">
          <cell r="F282">
            <v>54080.875</v>
          </cell>
        </row>
        <row r="324">
          <cell r="F324">
            <v>24300</v>
          </cell>
        </row>
        <row r="364">
          <cell r="F364">
            <v>13392.5</v>
          </cell>
        </row>
        <row r="614">
          <cell r="F614">
            <v>214620.81</v>
          </cell>
        </row>
        <row r="692">
          <cell r="F692">
            <v>26695</v>
          </cell>
        </row>
      </sheetData>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NOVA"/>
      <sheetName val="REKAPITULACIJA NAČRTA"/>
      <sheetName val="UVOD V PREDRAČUN"/>
      <sheetName val="Ceste"/>
      <sheetName val="Kanalizacija"/>
      <sheetName val="Vodovod"/>
      <sheetName val="Vodovod-priključki"/>
      <sheetName val="REKAPITULACIJA"/>
      <sheetName val="HPR_SD_stara verzija"/>
    </sheetNames>
    <sheetDataSet>
      <sheetData sheetId="0">
        <row r="38">
          <cell r="B38">
            <v>1</v>
          </cell>
        </row>
        <row r="40">
          <cell r="B40">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NOVA"/>
      <sheetName val="Skupna REK"/>
      <sheetName val="UVOD V PREDRAČUN (2)"/>
      <sheetName val="REKAPITULACIJA I + II"/>
      <sheetName val="REKAPITULACIJA I"/>
      <sheetName val="Ceste I"/>
      <sheetName val="Odvodnjavanje I"/>
      <sheetName val="REKAPITULACIJA II"/>
      <sheetName val="Ceste II"/>
      <sheetName val="Odvodnjavanje II"/>
      <sheetName val="REK Konstrukcije"/>
      <sheetName val="UVOD V PREDRAČUN"/>
      <sheetName val="RV"/>
      <sheetName val="PK"/>
      <sheetName val="OK"/>
      <sheetName val="PROPUST"/>
      <sheetName val="Ostalo"/>
      <sheetName val="HPR_SD_stara verzija"/>
    </sheetNames>
    <sheetDataSet>
      <sheetData sheetId="0">
        <row r="31">
          <cell r="B31" t="str">
            <v>GRADBENOOBRTNIŠKA DELA</v>
          </cell>
        </row>
        <row r="33">
          <cell r="B33" t="str">
            <v>3.</v>
          </cell>
        </row>
        <row r="35">
          <cell r="B35" t="str">
            <v>Rekonstrukcija regionalne ceste
R1-203/1002 Predel-Bovec, od km 4,400 do km 6,500</v>
          </cell>
        </row>
        <row r="41">
          <cell r="B41">
            <v>0.22</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nova"/>
      <sheetName val="ARMATURA"/>
      <sheetName val="MATERIAL"/>
      <sheetName val="REKAPITULACIJA"/>
    </sheetNames>
    <sheetDataSet>
      <sheetData sheetId="0" refreshError="1">
        <row r="12">
          <cell r="B12">
            <v>240</v>
          </cell>
        </row>
        <row r="14">
          <cell r="B14">
            <v>1</v>
          </cell>
        </row>
      </sheetData>
      <sheetData sheetId="1"/>
      <sheetData sheetId="2"/>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UŠKA II"/>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NOVA"/>
      <sheetName val="REKAPITULACIJA NAČRTA"/>
      <sheetName val="UVOD V PREDRAČUN"/>
      <sheetName val="Ceste in odvodnjavanje"/>
      <sheetName val="REKAPITULACIJA"/>
      <sheetName val="HPR_SD_stara verzija"/>
    </sheetNames>
    <sheetDataSet>
      <sheetData sheetId="0">
        <row r="38">
          <cell r="B38">
            <v>1</v>
          </cell>
        </row>
      </sheetData>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2:K637"/>
  <sheetViews>
    <sheetView view="pageBreakPreview" topLeftCell="A28" zoomScaleNormal="100" zoomScaleSheetLayoutView="100" workbookViewId="0">
      <selection activeCell="E69" sqref="E69"/>
    </sheetView>
  </sheetViews>
  <sheetFormatPr defaultRowHeight="13.2"/>
  <cols>
    <col min="1" max="1" width="12.6640625" style="1" customWidth="1"/>
    <col min="2" max="2" width="8.5546875" style="1" customWidth="1"/>
    <col min="3" max="3" width="5.33203125" style="1" hidden="1" customWidth="1"/>
    <col min="4" max="7" width="9.109375" style="1"/>
    <col min="8" max="8" width="14" style="1" customWidth="1"/>
    <col min="9" max="9" width="12.6640625" style="1" customWidth="1"/>
    <col min="10" max="256" width="9.109375" style="1"/>
    <col min="257" max="257" width="12.6640625" style="1" customWidth="1"/>
    <col min="258" max="258" width="8.5546875" style="1" customWidth="1"/>
    <col min="259" max="259" width="0" style="1" hidden="1" customWidth="1"/>
    <col min="260" max="263" width="9.109375" style="1"/>
    <col min="264" max="264" width="14" style="1" customWidth="1"/>
    <col min="265" max="265" width="12.6640625" style="1" customWidth="1"/>
    <col min="266" max="512" width="9.109375" style="1"/>
    <col min="513" max="513" width="12.6640625" style="1" customWidth="1"/>
    <col min="514" max="514" width="8.5546875" style="1" customWidth="1"/>
    <col min="515" max="515" width="0" style="1" hidden="1" customWidth="1"/>
    <col min="516" max="519" width="9.109375" style="1"/>
    <col min="520" max="520" width="14" style="1" customWidth="1"/>
    <col min="521" max="521" width="12.6640625" style="1" customWidth="1"/>
    <col min="522" max="768" width="9.109375" style="1"/>
    <col min="769" max="769" width="12.6640625" style="1" customWidth="1"/>
    <col min="770" max="770" width="8.5546875" style="1" customWidth="1"/>
    <col min="771" max="771" width="0" style="1" hidden="1" customWidth="1"/>
    <col min="772" max="775" width="9.109375" style="1"/>
    <col min="776" max="776" width="14" style="1" customWidth="1"/>
    <col min="777" max="777" width="12.6640625" style="1" customWidth="1"/>
    <col min="778" max="1024" width="9.109375" style="1"/>
    <col min="1025" max="1025" width="12.6640625" style="1" customWidth="1"/>
    <col min="1026" max="1026" width="8.5546875" style="1" customWidth="1"/>
    <col min="1027" max="1027" width="0" style="1" hidden="1" customWidth="1"/>
    <col min="1028" max="1031" width="9.109375" style="1"/>
    <col min="1032" max="1032" width="14" style="1" customWidth="1"/>
    <col min="1033" max="1033" width="12.6640625" style="1" customWidth="1"/>
    <col min="1034" max="1280" width="9.109375" style="1"/>
    <col min="1281" max="1281" width="12.6640625" style="1" customWidth="1"/>
    <col min="1282" max="1282" width="8.5546875" style="1" customWidth="1"/>
    <col min="1283" max="1283" width="0" style="1" hidden="1" customWidth="1"/>
    <col min="1284" max="1287" width="9.109375" style="1"/>
    <col min="1288" max="1288" width="14" style="1" customWidth="1"/>
    <col min="1289" max="1289" width="12.6640625" style="1" customWidth="1"/>
    <col min="1290" max="1536" width="9.109375" style="1"/>
    <col min="1537" max="1537" width="12.6640625" style="1" customWidth="1"/>
    <col min="1538" max="1538" width="8.5546875" style="1" customWidth="1"/>
    <col min="1539" max="1539" width="0" style="1" hidden="1" customWidth="1"/>
    <col min="1540" max="1543" width="9.109375" style="1"/>
    <col min="1544" max="1544" width="14" style="1" customWidth="1"/>
    <col min="1545" max="1545" width="12.6640625" style="1" customWidth="1"/>
    <col min="1546" max="1792" width="9.109375" style="1"/>
    <col min="1793" max="1793" width="12.6640625" style="1" customWidth="1"/>
    <col min="1794" max="1794" width="8.5546875" style="1" customWidth="1"/>
    <col min="1795" max="1795" width="0" style="1" hidden="1" customWidth="1"/>
    <col min="1796" max="1799" width="9.109375" style="1"/>
    <col min="1800" max="1800" width="14" style="1" customWidth="1"/>
    <col min="1801" max="1801" width="12.6640625" style="1" customWidth="1"/>
    <col min="1802" max="2048" width="9.109375" style="1"/>
    <col min="2049" max="2049" width="12.6640625" style="1" customWidth="1"/>
    <col min="2050" max="2050" width="8.5546875" style="1" customWidth="1"/>
    <col min="2051" max="2051" width="0" style="1" hidden="1" customWidth="1"/>
    <col min="2052" max="2055" width="9.109375" style="1"/>
    <col min="2056" max="2056" width="14" style="1" customWidth="1"/>
    <col min="2057" max="2057" width="12.6640625" style="1" customWidth="1"/>
    <col min="2058" max="2304" width="9.109375" style="1"/>
    <col min="2305" max="2305" width="12.6640625" style="1" customWidth="1"/>
    <col min="2306" max="2306" width="8.5546875" style="1" customWidth="1"/>
    <col min="2307" max="2307" width="0" style="1" hidden="1" customWidth="1"/>
    <col min="2308" max="2311" width="9.109375" style="1"/>
    <col min="2312" max="2312" width="14" style="1" customWidth="1"/>
    <col min="2313" max="2313" width="12.6640625" style="1" customWidth="1"/>
    <col min="2314" max="2560" width="9.109375" style="1"/>
    <col min="2561" max="2561" width="12.6640625" style="1" customWidth="1"/>
    <col min="2562" max="2562" width="8.5546875" style="1" customWidth="1"/>
    <col min="2563" max="2563" width="0" style="1" hidden="1" customWidth="1"/>
    <col min="2564" max="2567" width="9.109375" style="1"/>
    <col min="2568" max="2568" width="14" style="1" customWidth="1"/>
    <col min="2569" max="2569" width="12.6640625" style="1" customWidth="1"/>
    <col min="2570" max="2816" width="9.109375" style="1"/>
    <col min="2817" max="2817" width="12.6640625" style="1" customWidth="1"/>
    <col min="2818" max="2818" width="8.5546875" style="1" customWidth="1"/>
    <col min="2819" max="2819" width="0" style="1" hidden="1" customWidth="1"/>
    <col min="2820" max="2823" width="9.109375" style="1"/>
    <col min="2824" max="2824" width="14" style="1" customWidth="1"/>
    <col min="2825" max="2825" width="12.6640625" style="1" customWidth="1"/>
    <col min="2826" max="3072" width="9.109375" style="1"/>
    <col min="3073" max="3073" width="12.6640625" style="1" customWidth="1"/>
    <col min="3074" max="3074" width="8.5546875" style="1" customWidth="1"/>
    <col min="3075" max="3075" width="0" style="1" hidden="1" customWidth="1"/>
    <col min="3076" max="3079" width="9.109375" style="1"/>
    <col min="3080" max="3080" width="14" style="1" customWidth="1"/>
    <col min="3081" max="3081" width="12.6640625" style="1" customWidth="1"/>
    <col min="3082" max="3328" width="9.109375" style="1"/>
    <col min="3329" max="3329" width="12.6640625" style="1" customWidth="1"/>
    <col min="3330" max="3330" width="8.5546875" style="1" customWidth="1"/>
    <col min="3331" max="3331" width="0" style="1" hidden="1" customWidth="1"/>
    <col min="3332" max="3335" width="9.109375" style="1"/>
    <col min="3336" max="3336" width="14" style="1" customWidth="1"/>
    <col min="3337" max="3337" width="12.6640625" style="1" customWidth="1"/>
    <col min="3338" max="3584" width="9.109375" style="1"/>
    <col min="3585" max="3585" width="12.6640625" style="1" customWidth="1"/>
    <col min="3586" max="3586" width="8.5546875" style="1" customWidth="1"/>
    <col min="3587" max="3587" width="0" style="1" hidden="1" customWidth="1"/>
    <col min="3588" max="3591" width="9.109375" style="1"/>
    <col min="3592" max="3592" width="14" style="1" customWidth="1"/>
    <col min="3593" max="3593" width="12.6640625" style="1" customWidth="1"/>
    <col min="3594" max="3840" width="9.109375" style="1"/>
    <col min="3841" max="3841" width="12.6640625" style="1" customWidth="1"/>
    <col min="3842" max="3842" width="8.5546875" style="1" customWidth="1"/>
    <col min="3843" max="3843" width="0" style="1" hidden="1" customWidth="1"/>
    <col min="3844" max="3847" width="9.109375" style="1"/>
    <col min="3848" max="3848" width="14" style="1" customWidth="1"/>
    <col min="3849" max="3849" width="12.6640625" style="1" customWidth="1"/>
    <col min="3850" max="4096" width="9.109375" style="1"/>
    <col min="4097" max="4097" width="12.6640625" style="1" customWidth="1"/>
    <col min="4098" max="4098" width="8.5546875" style="1" customWidth="1"/>
    <col min="4099" max="4099" width="0" style="1" hidden="1" customWidth="1"/>
    <col min="4100" max="4103" width="9.109375" style="1"/>
    <col min="4104" max="4104" width="14" style="1" customWidth="1"/>
    <col min="4105" max="4105" width="12.6640625" style="1" customWidth="1"/>
    <col min="4106" max="4352" width="9.109375" style="1"/>
    <col min="4353" max="4353" width="12.6640625" style="1" customWidth="1"/>
    <col min="4354" max="4354" width="8.5546875" style="1" customWidth="1"/>
    <col min="4355" max="4355" width="0" style="1" hidden="1" customWidth="1"/>
    <col min="4356" max="4359" width="9.109375" style="1"/>
    <col min="4360" max="4360" width="14" style="1" customWidth="1"/>
    <col min="4361" max="4361" width="12.6640625" style="1" customWidth="1"/>
    <col min="4362" max="4608" width="9.109375" style="1"/>
    <col min="4609" max="4609" width="12.6640625" style="1" customWidth="1"/>
    <col min="4610" max="4610" width="8.5546875" style="1" customWidth="1"/>
    <col min="4611" max="4611" width="0" style="1" hidden="1" customWidth="1"/>
    <col min="4612" max="4615" width="9.109375" style="1"/>
    <col min="4616" max="4616" width="14" style="1" customWidth="1"/>
    <col min="4617" max="4617" width="12.6640625" style="1" customWidth="1"/>
    <col min="4618" max="4864" width="9.109375" style="1"/>
    <col min="4865" max="4865" width="12.6640625" style="1" customWidth="1"/>
    <col min="4866" max="4866" width="8.5546875" style="1" customWidth="1"/>
    <col min="4867" max="4867" width="0" style="1" hidden="1" customWidth="1"/>
    <col min="4868" max="4871" width="9.109375" style="1"/>
    <col min="4872" max="4872" width="14" style="1" customWidth="1"/>
    <col min="4873" max="4873" width="12.6640625" style="1" customWidth="1"/>
    <col min="4874" max="5120" width="9.109375" style="1"/>
    <col min="5121" max="5121" width="12.6640625" style="1" customWidth="1"/>
    <col min="5122" max="5122" width="8.5546875" style="1" customWidth="1"/>
    <col min="5123" max="5123" width="0" style="1" hidden="1" customWidth="1"/>
    <col min="5124" max="5127" width="9.109375" style="1"/>
    <col min="5128" max="5128" width="14" style="1" customWidth="1"/>
    <col min="5129" max="5129" width="12.6640625" style="1" customWidth="1"/>
    <col min="5130" max="5376" width="9.109375" style="1"/>
    <col min="5377" max="5377" width="12.6640625" style="1" customWidth="1"/>
    <col min="5378" max="5378" width="8.5546875" style="1" customWidth="1"/>
    <col min="5379" max="5379" width="0" style="1" hidden="1" customWidth="1"/>
    <col min="5380" max="5383" width="9.109375" style="1"/>
    <col min="5384" max="5384" width="14" style="1" customWidth="1"/>
    <col min="5385" max="5385" width="12.6640625" style="1" customWidth="1"/>
    <col min="5386" max="5632" width="9.109375" style="1"/>
    <col min="5633" max="5633" width="12.6640625" style="1" customWidth="1"/>
    <col min="5634" max="5634" width="8.5546875" style="1" customWidth="1"/>
    <col min="5635" max="5635" width="0" style="1" hidden="1" customWidth="1"/>
    <col min="5636" max="5639" width="9.109375" style="1"/>
    <col min="5640" max="5640" width="14" style="1" customWidth="1"/>
    <col min="5641" max="5641" width="12.6640625" style="1" customWidth="1"/>
    <col min="5642" max="5888" width="9.109375" style="1"/>
    <col min="5889" max="5889" width="12.6640625" style="1" customWidth="1"/>
    <col min="5890" max="5890" width="8.5546875" style="1" customWidth="1"/>
    <col min="5891" max="5891" width="0" style="1" hidden="1" customWidth="1"/>
    <col min="5892" max="5895" width="9.109375" style="1"/>
    <col min="5896" max="5896" width="14" style="1" customWidth="1"/>
    <col min="5897" max="5897" width="12.6640625" style="1" customWidth="1"/>
    <col min="5898" max="6144" width="9.109375" style="1"/>
    <col min="6145" max="6145" width="12.6640625" style="1" customWidth="1"/>
    <col min="6146" max="6146" width="8.5546875" style="1" customWidth="1"/>
    <col min="6147" max="6147" width="0" style="1" hidden="1" customWidth="1"/>
    <col min="6148" max="6151" width="9.109375" style="1"/>
    <col min="6152" max="6152" width="14" style="1" customWidth="1"/>
    <col min="6153" max="6153" width="12.6640625" style="1" customWidth="1"/>
    <col min="6154" max="6400" width="9.109375" style="1"/>
    <col min="6401" max="6401" width="12.6640625" style="1" customWidth="1"/>
    <col min="6402" max="6402" width="8.5546875" style="1" customWidth="1"/>
    <col min="6403" max="6403" width="0" style="1" hidden="1" customWidth="1"/>
    <col min="6404" max="6407" width="9.109375" style="1"/>
    <col min="6408" max="6408" width="14" style="1" customWidth="1"/>
    <col min="6409" max="6409" width="12.6640625" style="1" customWidth="1"/>
    <col min="6410" max="6656" width="9.109375" style="1"/>
    <col min="6657" max="6657" width="12.6640625" style="1" customWidth="1"/>
    <col min="6658" max="6658" width="8.5546875" style="1" customWidth="1"/>
    <col min="6659" max="6659" width="0" style="1" hidden="1" customWidth="1"/>
    <col min="6660" max="6663" width="9.109375" style="1"/>
    <col min="6664" max="6664" width="14" style="1" customWidth="1"/>
    <col min="6665" max="6665" width="12.6640625" style="1" customWidth="1"/>
    <col min="6666" max="6912" width="9.109375" style="1"/>
    <col min="6913" max="6913" width="12.6640625" style="1" customWidth="1"/>
    <col min="6914" max="6914" width="8.5546875" style="1" customWidth="1"/>
    <col min="6915" max="6915" width="0" style="1" hidden="1" customWidth="1"/>
    <col min="6916" max="6919" width="9.109375" style="1"/>
    <col min="6920" max="6920" width="14" style="1" customWidth="1"/>
    <col min="6921" max="6921" width="12.6640625" style="1" customWidth="1"/>
    <col min="6922" max="7168" width="9.109375" style="1"/>
    <col min="7169" max="7169" width="12.6640625" style="1" customWidth="1"/>
    <col min="7170" max="7170" width="8.5546875" style="1" customWidth="1"/>
    <col min="7171" max="7171" width="0" style="1" hidden="1" customWidth="1"/>
    <col min="7172" max="7175" width="9.109375" style="1"/>
    <col min="7176" max="7176" width="14" style="1" customWidth="1"/>
    <col min="7177" max="7177" width="12.6640625" style="1" customWidth="1"/>
    <col min="7178" max="7424" width="9.109375" style="1"/>
    <col min="7425" max="7425" width="12.6640625" style="1" customWidth="1"/>
    <col min="7426" max="7426" width="8.5546875" style="1" customWidth="1"/>
    <col min="7427" max="7427" width="0" style="1" hidden="1" customWidth="1"/>
    <col min="7428" max="7431" width="9.109375" style="1"/>
    <col min="7432" max="7432" width="14" style="1" customWidth="1"/>
    <col min="7433" max="7433" width="12.6640625" style="1" customWidth="1"/>
    <col min="7434" max="7680" width="9.109375" style="1"/>
    <col min="7681" max="7681" width="12.6640625" style="1" customWidth="1"/>
    <col min="7682" max="7682" width="8.5546875" style="1" customWidth="1"/>
    <col min="7683" max="7683" width="0" style="1" hidden="1" customWidth="1"/>
    <col min="7684" max="7687" width="9.109375" style="1"/>
    <col min="7688" max="7688" width="14" style="1" customWidth="1"/>
    <col min="7689" max="7689" width="12.6640625" style="1" customWidth="1"/>
    <col min="7690" max="7936" width="9.109375" style="1"/>
    <col min="7937" max="7937" width="12.6640625" style="1" customWidth="1"/>
    <col min="7938" max="7938" width="8.5546875" style="1" customWidth="1"/>
    <col min="7939" max="7939" width="0" style="1" hidden="1" customWidth="1"/>
    <col min="7940" max="7943" width="9.109375" style="1"/>
    <col min="7944" max="7944" width="14" style="1" customWidth="1"/>
    <col min="7945" max="7945" width="12.6640625" style="1" customWidth="1"/>
    <col min="7946" max="8192" width="9.109375" style="1"/>
    <col min="8193" max="8193" width="12.6640625" style="1" customWidth="1"/>
    <col min="8194" max="8194" width="8.5546875" style="1" customWidth="1"/>
    <col min="8195" max="8195" width="0" style="1" hidden="1" customWidth="1"/>
    <col min="8196" max="8199" width="9.109375" style="1"/>
    <col min="8200" max="8200" width="14" style="1" customWidth="1"/>
    <col min="8201" max="8201" width="12.6640625" style="1" customWidth="1"/>
    <col min="8202" max="8448" width="9.109375" style="1"/>
    <col min="8449" max="8449" width="12.6640625" style="1" customWidth="1"/>
    <col min="8450" max="8450" width="8.5546875" style="1" customWidth="1"/>
    <col min="8451" max="8451" width="0" style="1" hidden="1" customWidth="1"/>
    <col min="8452" max="8455" width="9.109375" style="1"/>
    <col min="8456" max="8456" width="14" style="1" customWidth="1"/>
    <col min="8457" max="8457" width="12.6640625" style="1" customWidth="1"/>
    <col min="8458" max="8704" width="9.109375" style="1"/>
    <col min="8705" max="8705" width="12.6640625" style="1" customWidth="1"/>
    <col min="8706" max="8706" width="8.5546875" style="1" customWidth="1"/>
    <col min="8707" max="8707" width="0" style="1" hidden="1" customWidth="1"/>
    <col min="8708" max="8711" width="9.109375" style="1"/>
    <col min="8712" max="8712" width="14" style="1" customWidth="1"/>
    <col min="8713" max="8713" width="12.6640625" style="1" customWidth="1"/>
    <col min="8714" max="8960" width="9.109375" style="1"/>
    <col min="8961" max="8961" width="12.6640625" style="1" customWidth="1"/>
    <col min="8962" max="8962" width="8.5546875" style="1" customWidth="1"/>
    <col min="8963" max="8963" width="0" style="1" hidden="1" customWidth="1"/>
    <col min="8964" max="8967" width="9.109375" style="1"/>
    <col min="8968" max="8968" width="14" style="1" customWidth="1"/>
    <col min="8969" max="8969" width="12.6640625" style="1" customWidth="1"/>
    <col min="8970" max="9216" width="9.109375" style="1"/>
    <col min="9217" max="9217" width="12.6640625" style="1" customWidth="1"/>
    <col min="9218" max="9218" width="8.5546875" style="1" customWidth="1"/>
    <col min="9219" max="9219" width="0" style="1" hidden="1" customWidth="1"/>
    <col min="9220" max="9223" width="9.109375" style="1"/>
    <col min="9224" max="9224" width="14" style="1" customWidth="1"/>
    <col min="9225" max="9225" width="12.6640625" style="1" customWidth="1"/>
    <col min="9226" max="9472" width="9.109375" style="1"/>
    <col min="9473" max="9473" width="12.6640625" style="1" customWidth="1"/>
    <col min="9474" max="9474" width="8.5546875" style="1" customWidth="1"/>
    <col min="9475" max="9475" width="0" style="1" hidden="1" customWidth="1"/>
    <col min="9476" max="9479" width="9.109375" style="1"/>
    <col min="9480" max="9480" width="14" style="1" customWidth="1"/>
    <col min="9481" max="9481" width="12.6640625" style="1" customWidth="1"/>
    <col min="9482" max="9728" width="9.109375" style="1"/>
    <col min="9729" max="9729" width="12.6640625" style="1" customWidth="1"/>
    <col min="9730" max="9730" width="8.5546875" style="1" customWidth="1"/>
    <col min="9731" max="9731" width="0" style="1" hidden="1" customWidth="1"/>
    <col min="9732" max="9735" width="9.109375" style="1"/>
    <col min="9736" max="9736" width="14" style="1" customWidth="1"/>
    <col min="9737" max="9737" width="12.6640625" style="1" customWidth="1"/>
    <col min="9738" max="9984" width="9.109375" style="1"/>
    <col min="9985" max="9985" width="12.6640625" style="1" customWidth="1"/>
    <col min="9986" max="9986" width="8.5546875" style="1" customWidth="1"/>
    <col min="9987" max="9987" width="0" style="1" hidden="1" customWidth="1"/>
    <col min="9988" max="9991" width="9.109375" style="1"/>
    <col min="9992" max="9992" width="14" style="1" customWidth="1"/>
    <col min="9993" max="9993" width="12.6640625" style="1" customWidth="1"/>
    <col min="9994" max="10240" width="9.109375" style="1"/>
    <col min="10241" max="10241" width="12.6640625" style="1" customWidth="1"/>
    <col min="10242" max="10242" width="8.5546875" style="1" customWidth="1"/>
    <col min="10243" max="10243" width="0" style="1" hidden="1" customWidth="1"/>
    <col min="10244" max="10247" width="9.109375" style="1"/>
    <col min="10248" max="10248" width="14" style="1" customWidth="1"/>
    <col min="10249" max="10249" width="12.6640625" style="1" customWidth="1"/>
    <col min="10250" max="10496" width="9.109375" style="1"/>
    <col min="10497" max="10497" width="12.6640625" style="1" customWidth="1"/>
    <col min="10498" max="10498" width="8.5546875" style="1" customWidth="1"/>
    <col min="10499" max="10499" width="0" style="1" hidden="1" customWidth="1"/>
    <col min="10500" max="10503" width="9.109375" style="1"/>
    <col min="10504" max="10504" width="14" style="1" customWidth="1"/>
    <col min="10505" max="10505" width="12.6640625" style="1" customWidth="1"/>
    <col min="10506" max="10752" width="9.109375" style="1"/>
    <col min="10753" max="10753" width="12.6640625" style="1" customWidth="1"/>
    <col min="10754" max="10754" width="8.5546875" style="1" customWidth="1"/>
    <col min="10755" max="10755" width="0" style="1" hidden="1" customWidth="1"/>
    <col min="10756" max="10759" width="9.109375" style="1"/>
    <col min="10760" max="10760" width="14" style="1" customWidth="1"/>
    <col min="10761" max="10761" width="12.6640625" style="1" customWidth="1"/>
    <col min="10762" max="11008" width="9.109375" style="1"/>
    <col min="11009" max="11009" width="12.6640625" style="1" customWidth="1"/>
    <col min="11010" max="11010" width="8.5546875" style="1" customWidth="1"/>
    <col min="11011" max="11011" width="0" style="1" hidden="1" customWidth="1"/>
    <col min="11012" max="11015" width="9.109375" style="1"/>
    <col min="11016" max="11016" width="14" style="1" customWidth="1"/>
    <col min="11017" max="11017" width="12.6640625" style="1" customWidth="1"/>
    <col min="11018" max="11264" width="9.109375" style="1"/>
    <col min="11265" max="11265" width="12.6640625" style="1" customWidth="1"/>
    <col min="11266" max="11266" width="8.5546875" style="1" customWidth="1"/>
    <col min="11267" max="11267" width="0" style="1" hidden="1" customWidth="1"/>
    <col min="11268" max="11271" width="9.109375" style="1"/>
    <col min="11272" max="11272" width="14" style="1" customWidth="1"/>
    <col min="11273" max="11273" width="12.6640625" style="1" customWidth="1"/>
    <col min="11274" max="11520" width="9.109375" style="1"/>
    <col min="11521" max="11521" width="12.6640625" style="1" customWidth="1"/>
    <col min="11522" max="11522" width="8.5546875" style="1" customWidth="1"/>
    <col min="11523" max="11523" width="0" style="1" hidden="1" customWidth="1"/>
    <col min="11524" max="11527" width="9.109375" style="1"/>
    <col min="11528" max="11528" width="14" style="1" customWidth="1"/>
    <col min="11529" max="11529" width="12.6640625" style="1" customWidth="1"/>
    <col min="11530" max="11776" width="9.109375" style="1"/>
    <col min="11777" max="11777" width="12.6640625" style="1" customWidth="1"/>
    <col min="11778" max="11778" width="8.5546875" style="1" customWidth="1"/>
    <col min="11779" max="11779" width="0" style="1" hidden="1" customWidth="1"/>
    <col min="11780" max="11783" width="9.109375" style="1"/>
    <col min="11784" max="11784" width="14" style="1" customWidth="1"/>
    <col min="11785" max="11785" width="12.6640625" style="1" customWidth="1"/>
    <col min="11786" max="12032" width="9.109375" style="1"/>
    <col min="12033" max="12033" width="12.6640625" style="1" customWidth="1"/>
    <col min="12034" max="12034" width="8.5546875" style="1" customWidth="1"/>
    <col min="12035" max="12035" width="0" style="1" hidden="1" customWidth="1"/>
    <col min="12036" max="12039" width="9.109375" style="1"/>
    <col min="12040" max="12040" width="14" style="1" customWidth="1"/>
    <col min="12041" max="12041" width="12.6640625" style="1" customWidth="1"/>
    <col min="12042" max="12288" width="9.109375" style="1"/>
    <col min="12289" max="12289" width="12.6640625" style="1" customWidth="1"/>
    <col min="12290" max="12290" width="8.5546875" style="1" customWidth="1"/>
    <col min="12291" max="12291" width="0" style="1" hidden="1" customWidth="1"/>
    <col min="12292" max="12295" width="9.109375" style="1"/>
    <col min="12296" max="12296" width="14" style="1" customWidth="1"/>
    <col min="12297" max="12297" width="12.6640625" style="1" customWidth="1"/>
    <col min="12298" max="12544" width="9.109375" style="1"/>
    <col min="12545" max="12545" width="12.6640625" style="1" customWidth="1"/>
    <col min="12546" max="12546" width="8.5546875" style="1" customWidth="1"/>
    <col min="12547" max="12547" width="0" style="1" hidden="1" customWidth="1"/>
    <col min="12548" max="12551" width="9.109375" style="1"/>
    <col min="12552" max="12552" width="14" style="1" customWidth="1"/>
    <col min="12553" max="12553" width="12.6640625" style="1" customWidth="1"/>
    <col min="12554" max="12800" width="9.109375" style="1"/>
    <col min="12801" max="12801" width="12.6640625" style="1" customWidth="1"/>
    <col min="12802" max="12802" width="8.5546875" style="1" customWidth="1"/>
    <col min="12803" max="12803" width="0" style="1" hidden="1" customWidth="1"/>
    <col min="12804" max="12807" width="9.109375" style="1"/>
    <col min="12808" max="12808" width="14" style="1" customWidth="1"/>
    <col min="12809" max="12809" width="12.6640625" style="1" customWidth="1"/>
    <col min="12810" max="13056" width="9.109375" style="1"/>
    <col min="13057" max="13057" width="12.6640625" style="1" customWidth="1"/>
    <col min="13058" max="13058" width="8.5546875" style="1" customWidth="1"/>
    <col min="13059" max="13059" width="0" style="1" hidden="1" customWidth="1"/>
    <col min="13060" max="13063" width="9.109375" style="1"/>
    <col min="13064" max="13064" width="14" style="1" customWidth="1"/>
    <col min="13065" max="13065" width="12.6640625" style="1" customWidth="1"/>
    <col min="13066" max="13312" width="9.109375" style="1"/>
    <col min="13313" max="13313" width="12.6640625" style="1" customWidth="1"/>
    <col min="13314" max="13314" width="8.5546875" style="1" customWidth="1"/>
    <col min="13315" max="13315" width="0" style="1" hidden="1" customWidth="1"/>
    <col min="13316" max="13319" width="9.109375" style="1"/>
    <col min="13320" max="13320" width="14" style="1" customWidth="1"/>
    <col min="13321" max="13321" width="12.6640625" style="1" customWidth="1"/>
    <col min="13322" max="13568" width="9.109375" style="1"/>
    <col min="13569" max="13569" width="12.6640625" style="1" customWidth="1"/>
    <col min="13570" max="13570" width="8.5546875" style="1" customWidth="1"/>
    <col min="13571" max="13571" width="0" style="1" hidden="1" customWidth="1"/>
    <col min="13572" max="13575" width="9.109375" style="1"/>
    <col min="13576" max="13576" width="14" style="1" customWidth="1"/>
    <col min="13577" max="13577" width="12.6640625" style="1" customWidth="1"/>
    <col min="13578" max="13824" width="9.109375" style="1"/>
    <col min="13825" max="13825" width="12.6640625" style="1" customWidth="1"/>
    <col min="13826" max="13826" width="8.5546875" style="1" customWidth="1"/>
    <col min="13827" max="13827" width="0" style="1" hidden="1" customWidth="1"/>
    <col min="13828" max="13831" width="9.109375" style="1"/>
    <col min="13832" max="13832" width="14" style="1" customWidth="1"/>
    <col min="13833" max="13833" width="12.6640625" style="1" customWidth="1"/>
    <col min="13834" max="14080" width="9.109375" style="1"/>
    <col min="14081" max="14081" width="12.6640625" style="1" customWidth="1"/>
    <col min="14082" max="14082" width="8.5546875" style="1" customWidth="1"/>
    <col min="14083" max="14083" width="0" style="1" hidden="1" customWidth="1"/>
    <col min="14084" max="14087" width="9.109375" style="1"/>
    <col min="14088" max="14088" width="14" style="1" customWidth="1"/>
    <col min="14089" max="14089" width="12.6640625" style="1" customWidth="1"/>
    <col min="14090" max="14336" width="9.109375" style="1"/>
    <col min="14337" max="14337" width="12.6640625" style="1" customWidth="1"/>
    <col min="14338" max="14338" width="8.5546875" style="1" customWidth="1"/>
    <col min="14339" max="14339" width="0" style="1" hidden="1" customWidth="1"/>
    <col min="14340" max="14343" width="9.109375" style="1"/>
    <col min="14344" max="14344" width="14" style="1" customWidth="1"/>
    <col min="14345" max="14345" width="12.6640625" style="1" customWidth="1"/>
    <col min="14346" max="14592" width="9.109375" style="1"/>
    <col min="14593" max="14593" width="12.6640625" style="1" customWidth="1"/>
    <col min="14594" max="14594" width="8.5546875" style="1" customWidth="1"/>
    <col min="14595" max="14595" width="0" style="1" hidden="1" customWidth="1"/>
    <col min="14596" max="14599" width="9.109375" style="1"/>
    <col min="14600" max="14600" width="14" style="1" customWidth="1"/>
    <col min="14601" max="14601" width="12.6640625" style="1" customWidth="1"/>
    <col min="14602" max="14848" width="9.109375" style="1"/>
    <col min="14849" max="14849" width="12.6640625" style="1" customWidth="1"/>
    <col min="14850" max="14850" width="8.5546875" style="1" customWidth="1"/>
    <col min="14851" max="14851" width="0" style="1" hidden="1" customWidth="1"/>
    <col min="14852" max="14855" width="9.109375" style="1"/>
    <col min="14856" max="14856" width="14" style="1" customWidth="1"/>
    <col min="14857" max="14857" width="12.6640625" style="1" customWidth="1"/>
    <col min="14858" max="15104" width="9.109375" style="1"/>
    <col min="15105" max="15105" width="12.6640625" style="1" customWidth="1"/>
    <col min="15106" max="15106" width="8.5546875" style="1" customWidth="1"/>
    <col min="15107" max="15107" width="0" style="1" hidden="1" customWidth="1"/>
    <col min="15108" max="15111" width="9.109375" style="1"/>
    <col min="15112" max="15112" width="14" style="1" customWidth="1"/>
    <col min="15113" max="15113" width="12.6640625" style="1" customWidth="1"/>
    <col min="15114" max="15360" width="9.109375" style="1"/>
    <col min="15361" max="15361" width="12.6640625" style="1" customWidth="1"/>
    <col min="15362" max="15362" width="8.5546875" style="1" customWidth="1"/>
    <col min="15363" max="15363" width="0" style="1" hidden="1" customWidth="1"/>
    <col min="15364" max="15367" width="9.109375" style="1"/>
    <col min="15368" max="15368" width="14" style="1" customWidth="1"/>
    <col min="15369" max="15369" width="12.6640625" style="1" customWidth="1"/>
    <col min="15370" max="15616" width="9.109375" style="1"/>
    <col min="15617" max="15617" width="12.6640625" style="1" customWidth="1"/>
    <col min="15618" max="15618" width="8.5546875" style="1" customWidth="1"/>
    <col min="15619" max="15619" width="0" style="1" hidden="1" customWidth="1"/>
    <col min="15620" max="15623" width="9.109375" style="1"/>
    <col min="15624" max="15624" width="14" style="1" customWidth="1"/>
    <col min="15625" max="15625" width="12.6640625" style="1" customWidth="1"/>
    <col min="15626" max="15872" width="9.109375" style="1"/>
    <col min="15873" max="15873" width="12.6640625" style="1" customWidth="1"/>
    <col min="15874" max="15874" width="8.5546875" style="1" customWidth="1"/>
    <col min="15875" max="15875" width="0" style="1" hidden="1" customWidth="1"/>
    <col min="15876" max="15879" width="9.109375" style="1"/>
    <col min="15880" max="15880" width="14" style="1" customWidth="1"/>
    <col min="15881" max="15881" width="12.6640625" style="1" customWidth="1"/>
    <col min="15882" max="16128" width="9.109375" style="1"/>
    <col min="16129" max="16129" width="12.6640625" style="1" customWidth="1"/>
    <col min="16130" max="16130" width="8.5546875" style="1" customWidth="1"/>
    <col min="16131" max="16131" width="0" style="1" hidden="1" customWidth="1"/>
    <col min="16132" max="16135" width="9.109375" style="1"/>
    <col min="16136" max="16136" width="14" style="1" customWidth="1"/>
    <col min="16137" max="16137" width="12.6640625" style="1" customWidth="1"/>
    <col min="16138" max="16384" width="9.109375" style="1"/>
  </cols>
  <sheetData>
    <row r="12" spans="1:9" ht="24.6">
      <c r="A12" s="673" t="s">
        <v>0</v>
      </c>
      <c r="B12" s="673"/>
      <c r="C12" s="673"/>
      <c r="D12" s="673"/>
      <c r="E12" s="673"/>
      <c r="F12" s="673"/>
      <c r="G12" s="673"/>
      <c r="H12" s="673"/>
      <c r="I12" s="673"/>
    </row>
    <row r="13" spans="1:9" ht="11.25" customHeight="1">
      <c r="A13" s="2"/>
      <c r="B13" s="2"/>
      <c r="C13" s="2"/>
      <c r="D13" s="2"/>
      <c r="E13" s="2"/>
      <c r="F13" s="2"/>
      <c r="G13" s="2"/>
      <c r="H13" s="2"/>
      <c r="I13" s="2"/>
    </row>
    <row r="14" spans="1:9">
      <c r="A14" s="674"/>
      <c r="B14" s="674"/>
      <c r="C14" s="674"/>
      <c r="D14" s="674"/>
      <c r="E14" s="674"/>
      <c r="F14" s="674"/>
      <c r="G14" s="674"/>
      <c r="H14" s="674"/>
      <c r="I14" s="674"/>
    </row>
    <row r="15" spans="1:9">
      <c r="A15" s="3"/>
      <c r="B15" s="3"/>
      <c r="C15" s="3"/>
      <c r="D15" s="3"/>
      <c r="E15" s="3"/>
      <c r="F15" s="3"/>
      <c r="G15" s="3"/>
      <c r="H15" s="3"/>
      <c r="I15" s="3"/>
    </row>
    <row r="16" spans="1:9">
      <c r="A16" s="3"/>
      <c r="B16" s="3"/>
      <c r="C16" s="3"/>
      <c r="D16" s="3"/>
      <c r="E16" s="3"/>
      <c r="F16" s="3"/>
      <c r="G16" s="3"/>
      <c r="H16" s="3"/>
      <c r="I16" s="3"/>
    </row>
    <row r="17" spans="1:11" ht="17.399999999999999">
      <c r="A17" s="675" t="s">
        <v>911</v>
      </c>
      <c r="B17" s="675"/>
      <c r="C17" s="675"/>
      <c r="D17" s="675"/>
      <c r="E17" s="675"/>
      <c r="F17" s="675"/>
      <c r="G17" s="675"/>
      <c r="H17" s="675"/>
      <c r="I17" s="675"/>
      <c r="J17" s="4"/>
      <c r="K17" s="4"/>
    </row>
    <row r="18" spans="1:11" ht="39.75" customHeight="1">
      <c r="A18" s="676" t="s">
        <v>97</v>
      </c>
      <c r="B18" s="677"/>
      <c r="C18" s="676"/>
      <c r="D18" s="676"/>
      <c r="E18" s="676"/>
      <c r="F18" s="676"/>
      <c r="G18" s="676"/>
      <c r="H18" s="676"/>
      <c r="I18" s="676"/>
      <c r="J18" s="4"/>
      <c r="K18" s="4"/>
    </row>
    <row r="19" spans="1:11" ht="17.399999999999999">
      <c r="A19" s="678" t="s">
        <v>1</v>
      </c>
      <c r="B19" s="679"/>
      <c r="C19" s="678"/>
      <c r="D19" s="678"/>
      <c r="E19" s="678"/>
      <c r="F19" s="678"/>
      <c r="G19" s="678"/>
      <c r="H19" s="678"/>
      <c r="I19" s="678"/>
      <c r="J19" s="4"/>
      <c r="K19" s="4"/>
    </row>
    <row r="20" spans="1:11" ht="18" customHeight="1">
      <c r="A20" s="5"/>
      <c r="B20" s="5"/>
      <c r="C20" s="5"/>
      <c r="D20" s="5"/>
      <c r="E20" s="5"/>
      <c r="F20" s="5"/>
      <c r="G20" s="5"/>
      <c r="H20" s="5"/>
      <c r="I20" s="5"/>
      <c r="J20" s="4"/>
      <c r="K20" s="4"/>
    </row>
    <row r="21" spans="1:11" ht="15.6">
      <c r="A21" s="672"/>
      <c r="B21" s="672"/>
      <c r="C21" s="672"/>
      <c r="D21" s="672"/>
      <c r="E21" s="672"/>
      <c r="F21" s="672"/>
      <c r="G21" s="672"/>
      <c r="H21" s="672"/>
      <c r="I21" s="672"/>
    </row>
    <row r="22" spans="1:11" ht="15.6">
      <c r="A22" s="672"/>
      <c r="B22" s="672"/>
      <c r="C22" s="672"/>
      <c r="D22" s="672"/>
      <c r="E22" s="672"/>
      <c r="F22" s="672"/>
      <c r="G22" s="672"/>
      <c r="H22" s="672"/>
      <c r="I22" s="672"/>
    </row>
    <row r="26" spans="1:11">
      <c r="A26" s="1" t="s">
        <v>2</v>
      </c>
    </row>
    <row r="49" spans="1:9">
      <c r="A49" s="611"/>
      <c r="B49" s="611"/>
      <c r="C49" s="611"/>
      <c r="D49" s="611"/>
      <c r="E49" s="611"/>
      <c r="F49" s="611"/>
      <c r="G49" s="611"/>
      <c r="H49" s="611"/>
      <c r="I49" s="611"/>
    </row>
    <row r="50" spans="1:9">
      <c r="A50" s="611"/>
      <c r="B50" s="611"/>
      <c r="C50" s="611"/>
      <c r="D50" s="611"/>
      <c r="E50" s="611"/>
      <c r="F50" s="611"/>
      <c r="G50" s="611"/>
      <c r="H50" s="611"/>
      <c r="I50" s="611"/>
    </row>
    <row r="51" spans="1:9">
      <c r="A51" s="611"/>
      <c r="B51" s="611"/>
      <c r="C51" s="611"/>
      <c r="D51" s="611"/>
      <c r="E51" s="611"/>
      <c r="F51" s="611"/>
      <c r="G51" s="611"/>
      <c r="H51" s="611"/>
      <c r="I51" s="611"/>
    </row>
    <row r="52" spans="1:9">
      <c r="A52" s="611"/>
      <c r="B52" s="611"/>
      <c r="C52" s="611"/>
      <c r="D52" s="611"/>
      <c r="E52" s="611"/>
      <c r="F52" s="611"/>
      <c r="G52" s="611"/>
      <c r="H52" s="611"/>
      <c r="I52" s="611"/>
    </row>
    <row r="53" spans="1:9">
      <c r="A53" s="611"/>
      <c r="B53" s="611"/>
      <c r="C53" s="611"/>
      <c r="D53" s="611"/>
      <c r="E53" s="611"/>
      <c r="F53" s="611"/>
      <c r="G53" s="611"/>
      <c r="H53" s="611"/>
      <c r="I53" s="611"/>
    </row>
    <row r="54" spans="1:9">
      <c r="A54" s="611"/>
      <c r="B54" s="611"/>
      <c r="C54" s="611"/>
      <c r="D54" s="611"/>
      <c r="E54" s="611"/>
      <c r="F54" s="611"/>
      <c r="G54" s="611"/>
      <c r="H54" s="611"/>
      <c r="I54" s="611"/>
    </row>
    <row r="55" spans="1:9">
      <c r="A55" s="611"/>
      <c r="B55" s="611"/>
      <c r="C55" s="611"/>
      <c r="D55" s="611"/>
      <c r="E55" s="611"/>
      <c r="F55" s="611"/>
      <c r="G55" s="611"/>
      <c r="H55" s="611"/>
      <c r="I55" s="611"/>
    </row>
    <row r="56" spans="1:9">
      <c r="A56" s="611"/>
      <c r="B56" s="611"/>
      <c r="C56" s="611"/>
      <c r="D56" s="611"/>
      <c r="E56" s="611"/>
      <c r="F56" s="611"/>
      <c r="G56" s="611"/>
      <c r="H56" s="611"/>
      <c r="I56" s="611"/>
    </row>
    <row r="57" spans="1:9">
      <c r="A57" s="611"/>
      <c r="B57" s="611"/>
      <c r="C57" s="611"/>
      <c r="D57" s="611"/>
      <c r="E57" s="611"/>
      <c r="F57" s="611"/>
      <c r="G57" s="611"/>
      <c r="H57" s="611"/>
      <c r="I57" s="611"/>
    </row>
    <row r="58" spans="1:9">
      <c r="A58" s="611"/>
      <c r="B58" s="611"/>
      <c r="C58" s="611"/>
      <c r="D58" s="611"/>
      <c r="E58" s="611"/>
      <c r="F58" s="611"/>
      <c r="G58" s="611"/>
      <c r="H58" s="611"/>
      <c r="I58" s="611"/>
    </row>
    <row r="59" spans="1:9">
      <c r="A59" s="611"/>
      <c r="B59" s="611"/>
      <c r="C59" s="611"/>
      <c r="D59" s="611"/>
      <c r="E59" s="611"/>
      <c r="F59" s="611"/>
      <c r="G59" s="611"/>
      <c r="H59" s="611"/>
      <c r="I59" s="611"/>
    </row>
    <row r="60" spans="1:9">
      <c r="A60" s="611"/>
      <c r="B60" s="611"/>
      <c r="C60" s="611"/>
      <c r="D60" s="611"/>
      <c r="E60" s="611"/>
      <c r="F60" s="611"/>
      <c r="G60" s="611"/>
      <c r="H60" s="611"/>
      <c r="I60" s="611"/>
    </row>
    <row r="61" spans="1:9">
      <c r="A61" s="611"/>
      <c r="B61" s="611"/>
      <c r="C61" s="611"/>
      <c r="D61" s="611"/>
      <c r="E61" s="611"/>
      <c r="F61" s="611"/>
      <c r="G61" s="611"/>
      <c r="H61" s="611"/>
      <c r="I61" s="611"/>
    </row>
    <row r="62" spans="1:9">
      <c r="A62" s="611"/>
      <c r="B62" s="611"/>
      <c r="C62" s="611"/>
      <c r="D62" s="611"/>
      <c r="E62" s="611"/>
      <c r="F62" s="611"/>
      <c r="G62" s="611"/>
      <c r="H62" s="611"/>
      <c r="I62" s="611"/>
    </row>
    <row r="63" spans="1:9">
      <c r="A63" s="611"/>
      <c r="B63" s="611"/>
      <c r="C63" s="611"/>
      <c r="D63" s="611"/>
      <c r="E63" s="611"/>
      <c r="F63" s="611"/>
      <c r="G63" s="611"/>
      <c r="H63" s="611"/>
      <c r="I63" s="611"/>
    </row>
    <row r="64" spans="1:9">
      <c r="A64" s="611"/>
      <c r="B64" s="611"/>
      <c r="C64" s="611"/>
      <c r="D64" s="611"/>
      <c r="E64" s="611"/>
      <c r="F64" s="611"/>
      <c r="G64" s="611"/>
      <c r="H64" s="611"/>
      <c r="I64" s="611"/>
    </row>
    <row r="65" spans="1:9">
      <c r="A65" s="611"/>
      <c r="B65" s="611"/>
      <c r="C65" s="611"/>
      <c r="D65" s="611"/>
      <c r="E65" s="611"/>
      <c r="F65" s="611"/>
      <c r="G65" s="611"/>
      <c r="H65" s="611"/>
      <c r="I65" s="611"/>
    </row>
    <row r="66" spans="1:9">
      <c r="A66" s="611"/>
      <c r="B66" s="611"/>
      <c r="C66" s="611"/>
      <c r="D66" s="611"/>
      <c r="E66" s="611"/>
      <c r="F66" s="611"/>
      <c r="G66" s="611"/>
      <c r="H66" s="611"/>
      <c r="I66" s="611"/>
    </row>
    <row r="67" spans="1:9">
      <c r="A67" s="611"/>
      <c r="B67" s="611"/>
      <c r="C67" s="611"/>
      <c r="D67" s="611"/>
      <c r="E67" s="611"/>
      <c r="F67" s="611"/>
      <c r="G67" s="611"/>
      <c r="H67" s="611"/>
      <c r="I67" s="611"/>
    </row>
    <row r="68" spans="1:9">
      <c r="A68" s="611"/>
      <c r="B68" s="611"/>
      <c r="C68" s="611"/>
      <c r="D68" s="611"/>
      <c r="E68" s="611"/>
      <c r="F68" s="611"/>
      <c r="G68" s="611"/>
      <c r="H68" s="611"/>
      <c r="I68" s="611"/>
    </row>
    <row r="69" spans="1:9">
      <c r="A69" s="611"/>
      <c r="B69" s="611"/>
      <c r="C69" s="611"/>
      <c r="D69" s="611"/>
      <c r="E69" s="611"/>
      <c r="F69" s="611"/>
      <c r="G69" s="611"/>
      <c r="H69" s="611"/>
      <c r="I69" s="611"/>
    </row>
    <row r="70" spans="1:9">
      <c r="A70" s="611"/>
      <c r="B70" s="611"/>
      <c r="C70" s="611"/>
      <c r="D70" s="611"/>
      <c r="E70" s="611"/>
      <c r="F70" s="611"/>
      <c r="G70" s="611"/>
      <c r="H70" s="611"/>
      <c r="I70" s="611"/>
    </row>
    <row r="71" spans="1:9">
      <c r="A71" s="611"/>
      <c r="B71" s="611"/>
      <c r="C71" s="611"/>
      <c r="D71" s="611"/>
      <c r="E71" s="611"/>
      <c r="F71" s="611"/>
      <c r="G71" s="611"/>
      <c r="H71" s="611"/>
      <c r="I71" s="611"/>
    </row>
    <row r="72" spans="1:9">
      <c r="A72" s="611"/>
      <c r="B72" s="611"/>
      <c r="C72" s="611"/>
      <c r="D72" s="611"/>
      <c r="E72" s="611"/>
      <c r="F72" s="611"/>
      <c r="G72" s="611"/>
      <c r="H72" s="611"/>
      <c r="I72" s="611"/>
    </row>
    <row r="73" spans="1:9">
      <c r="A73" s="611"/>
      <c r="B73" s="611"/>
      <c r="C73" s="611"/>
      <c r="D73" s="611"/>
      <c r="E73" s="611"/>
      <c r="F73" s="611"/>
      <c r="G73" s="611"/>
      <c r="H73" s="611"/>
      <c r="I73" s="611"/>
    </row>
    <row r="74" spans="1:9">
      <c r="A74" s="611"/>
      <c r="B74" s="611"/>
      <c r="C74" s="611"/>
      <c r="D74" s="611"/>
      <c r="E74" s="611"/>
      <c r="F74" s="611"/>
      <c r="G74" s="611"/>
      <c r="H74" s="611"/>
      <c r="I74" s="611"/>
    </row>
    <row r="75" spans="1:9">
      <c r="A75" s="611"/>
      <c r="B75" s="611"/>
      <c r="C75" s="611"/>
      <c r="D75" s="611"/>
      <c r="E75" s="611"/>
      <c r="F75" s="611"/>
      <c r="G75" s="611"/>
      <c r="H75" s="611"/>
      <c r="I75" s="611"/>
    </row>
    <row r="76" spans="1:9">
      <c r="A76" s="611"/>
      <c r="B76" s="611"/>
      <c r="C76" s="611"/>
      <c r="D76" s="611"/>
      <c r="E76" s="611"/>
      <c r="F76" s="611"/>
      <c r="G76" s="611"/>
      <c r="H76" s="611"/>
      <c r="I76" s="611"/>
    </row>
    <row r="77" spans="1:9">
      <c r="A77" s="611"/>
      <c r="B77" s="611"/>
      <c r="C77" s="611"/>
      <c r="D77" s="611"/>
      <c r="E77" s="611"/>
      <c r="F77" s="611"/>
      <c r="G77" s="611"/>
      <c r="H77" s="611"/>
      <c r="I77" s="611"/>
    </row>
    <row r="78" spans="1:9">
      <c r="A78" s="611"/>
      <c r="B78" s="611"/>
      <c r="C78" s="611"/>
      <c r="D78" s="611"/>
      <c r="E78" s="611"/>
      <c r="F78" s="611"/>
      <c r="G78" s="611"/>
      <c r="H78" s="611"/>
      <c r="I78" s="611"/>
    </row>
    <row r="79" spans="1:9">
      <c r="A79" s="611"/>
      <c r="B79" s="611"/>
      <c r="C79" s="611"/>
      <c r="D79" s="611"/>
      <c r="E79" s="611"/>
      <c r="F79" s="611"/>
      <c r="G79" s="611"/>
      <c r="H79" s="611"/>
      <c r="I79" s="611"/>
    </row>
    <row r="80" spans="1:9">
      <c r="A80" s="611"/>
      <c r="B80" s="611"/>
      <c r="C80" s="611"/>
      <c r="D80" s="611"/>
      <c r="E80" s="611"/>
      <c r="F80" s="611"/>
      <c r="G80" s="611"/>
      <c r="H80" s="611"/>
      <c r="I80" s="611"/>
    </row>
    <row r="81" spans="1:9">
      <c r="A81" s="611"/>
      <c r="B81" s="611"/>
      <c r="C81" s="611"/>
      <c r="D81" s="611"/>
      <c r="E81" s="611"/>
      <c r="F81" s="611"/>
      <c r="G81" s="611"/>
      <c r="H81" s="611"/>
      <c r="I81" s="611"/>
    </row>
    <row r="82" spans="1:9">
      <c r="A82" s="611"/>
      <c r="B82" s="611"/>
      <c r="C82" s="611"/>
      <c r="D82" s="611"/>
      <c r="E82" s="611"/>
      <c r="F82" s="611"/>
      <c r="G82" s="611"/>
      <c r="H82" s="611"/>
      <c r="I82" s="611"/>
    </row>
    <row r="83" spans="1:9">
      <c r="A83" s="611"/>
      <c r="B83" s="611"/>
      <c r="C83" s="611"/>
      <c r="D83" s="611"/>
      <c r="E83" s="611"/>
      <c r="F83" s="611"/>
      <c r="G83" s="611"/>
      <c r="H83" s="611"/>
      <c r="I83" s="611"/>
    </row>
    <row r="84" spans="1:9">
      <c r="A84" s="611"/>
      <c r="B84" s="611"/>
      <c r="C84" s="611"/>
      <c r="D84" s="611"/>
      <c r="E84" s="611"/>
      <c r="F84" s="611"/>
      <c r="G84" s="611"/>
      <c r="H84" s="611"/>
      <c r="I84" s="611"/>
    </row>
    <row r="85" spans="1:9">
      <c r="A85" s="611"/>
      <c r="B85" s="611"/>
      <c r="C85" s="611"/>
      <c r="D85" s="611"/>
      <c r="E85" s="611"/>
      <c r="F85" s="611"/>
      <c r="G85" s="611"/>
      <c r="H85" s="611"/>
      <c r="I85" s="611"/>
    </row>
    <row r="86" spans="1:9">
      <c r="A86" s="611"/>
      <c r="B86" s="611"/>
      <c r="C86" s="611"/>
      <c r="D86" s="611"/>
      <c r="E86" s="611"/>
      <c r="F86" s="611"/>
      <c r="G86" s="611"/>
      <c r="H86" s="611"/>
      <c r="I86" s="611"/>
    </row>
    <row r="87" spans="1:9">
      <c r="A87" s="611"/>
      <c r="B87" s="611"/>
      <c r="C87" s="611"/>
      <c r="D87" s="611"/>
      <c r="E87" s="611"/>
      <c r="F87" s="611"/>
      <c r="G87" s="611"/>
      <c r="H87" s="611"/>
      <c r="I87" s="611"/>
    </row>
    <row r="88" spans="1:9">
      <c r="A88" s="611"/>
      <c r="B88" s="611"/>
      <c r="C88" s="611"/>
      <c r="D88" s="611"/>
      <c r="E88" s="611"/>
      <c r="F88" s="611"/>
      <c r="G88" s="611"/>
      <c r="H88" s="611"/>
      <c r="I88" s="611"/>
    </row>
    <row r="89" spans="1:9">
      <c r="A89" s="611"/>
      <c r="B89" s="611"/>
      <c r="C89" s="611"/>
      <c r="D89" s="611"/>
      <c r="E89" s="611"/>
      <c r="F89" s="611"/>
      <c r="G89" s="611"/>
      <c r="H89" s="611"/>
      <c r="I89" s="611"/>
    </row>
    <row r="90" spans="1:9">
      <c r="A90" s="611"/>
      <c r="B90" s="611"/>
      <c r="C90" s="611"/>
      <c r="D90" s="611"/>
      <c r="E90" s="611"/>
      <c r="F90" s="611"/>
      <c r="G90" s="611"/>
      <c r="H90" s="611"/>
      <c r="I90" s="611"/>
    </row>
    <row r="91" spans="1:9">
      <c r="A91" s="611"/>
      <c r="B91" s="611"/>
      <c r="C91" s="611"/>
      <c r="D91" s="611"/>
      <c r="E91" s="611"/>
      <c r="F91" s="611"/>
      <c r="G91" s="611"/>
      <c r="H91" s="611"/>
      <c r="I91" s="611"/>
    </row>
    <row r="92" spans="1:9">
      <c r="A92" s="611"/>
      <c r="B92" s="611"/>
      <c r="C92" s="611"/>
      <c r="D92" s="611"/>
      <c r="E92" s="611"/>
      <c r="F92" s="611"/>
      <c r="G92" s="611"/>
      <c r="H92" s="611"/>
      <c r="I92" s="611"/>
    </row>
    <row r="93" spans="1:9">
      <c r="A93" s="611"/>
      <c r="B93" s="611"/>
      <c r="C93" s="611"/>
      <c r="D93" s="611"/>
      <c r="E93" s="611"/>
      <c r="F93" s="611"/>
      <c r="G93" s="611"/>
      <c r="H93" s="611"/>
      <c r="I93" s="611"/>
    </row>
    <row r="94" spans="1:9">
      <c r="A94" s="611"/>
      <c r="B94" s="611"/>
      <c r="C94" s="611"/>
      <c r="D94" s="611"/>
      <c r="E94" s="611"/>
      <c r="F94" s="611"/>
      <c r="G94" s="611"/>
      <c r="H94" s="611"/>
      <c r="I94" s="611"/>
    </row>
    <row r="95" spans="1:9">
      <c r="A95" s="611"/>
      <c r="B95" s="611"/>
      <c r="C95" s="611"/>
      <c r="D95" s="611"/>
      <c r="E95" s="611"/>
      <c r="F95" s="611"/>
      <c r="G95" s="611"/>
      <c r="H95" s="611"/>
      <c r="I95" s="611"/>
    </row>
    <row r="96" spans="1:9">
      <c r="A96" s="611"/>
      <c r="B96" s="611"/>
      <c r="C96" s="611"/>
      <c r="D96" s="611"/>
      <c r="E96" s="611"/>
      <c r="F96" s="611"/>
      <c r="G96" s="611"/>
      <c r="H96" s="611"/>
      <c r="I96" s="611"/>
    </row>
    <row r="97" spans="1:9">
      <c r="A97" s="611"/>
      <c r="B97" s="611"/>
      <c r="C97" s="611"/>
      <c r="D97" s="611"/>
      <c r="E97" s="611"/>
      <c r="F97" s="611"/>
      <c r="G97" s="611"/>
      <c r="H97" s="611"/>
      <c r="I97" s="611"/>
    </row>
    <row r="98" spans="1:9">
      <c r="A98" s="611"/>
      <c r="B98" s="611"/>
      <c r="C98" s="611"/>
      <c r="D98" s="611"/>
      <c r="E98" s="611"/>
      <c r="F98" s="611"/>
      <c r="G98" s="611"/>
      <c r="H98" s="611"/>
      <c r="I98" s="611"/>
    </row>
    <row r="99" spans="1:9">
      <c r="A99" s="611"/>
      <c r="B99" s="611"/>
      <c r="C99" s="611"/>
      <c r="D99" s="611"/>
      <c r="E99" s="611"/>
      <c r="F99" s="611"/>
      <c r="G99" s="611"/>
      <c r="H99" s="611"/>
      <c r="I99" s="611"/>
    </row>
    <row r="100" spans="1:9">
      <c r="A100" s="611"/>
      <c r="B100" s="611"/>
      <c r="C100" s="611"/>
      <c r="D100" s="611"/>
      <c r="E100" s="611"/>
      <c r="F100" s="611"/>
      <c r="G100" s="611"/>
      <c r="H100" s="611"/>
      <c r="I100" s="611"/>
    </row>
    <row r="101" spans="1:9">
      <c r="A101" s="611"/>
      <c r="B101" s="611"/>
      <c r="C101" s="611"/>
      <c r="D101" s="611"/>
      <c r="E101" s="611"/>
      <c r="F101" s="611"/>
      <c r="G101" s="611"/>
      <c r="H101" s="611"/>
      <c r="I101" s="611"/>
    </row>
    <row r="102" spans="1:9">
      <c r="A102" s="611"/>
      <c r="B102" s="611"/>
      <c r="C102" s="611"/>
      <c r="D102" s="611"/>
      <c r="E102" s="611"/>
      <c r="F102" s="611"/>
      <c r="G102" s="611"/>
      <c r="H102" s="611"/>
      <c r="I102" s="611"/>
    </row>
    <row r="103" spans="1:9">
      <c r="A103" s="611"/>
      <c r="B103" s="611"/>
      <c r="C103" s="611"/>
      <c r="D103" s="611"/>
      <c r="E103" s="611"/>
      <c r="F103" s="611"/>
      <c r="G103" s="611"/>
      <c r="H103" s="611"/>
      <c r="I103" s="611"/>
    </row>
    <row r="104" spans="1:9">
      <c r="A104" s="611"/>
      <c r="B104" s="611"/>
      <c r="C104" s="611"/>
      <c r="D104" s="611"/>
      <c r="E104" s="611"/>
      <c r="F104" s="611"/>
      <c r="G104" s="611"/>
      <c r="H104" s="611"/>
      <c r="I104" s="611"/>
    </row>
    <row r="105" spans="1:9">
      <c r="A105" s="611"/>
      <c r="B105" s="611"/>
      <c r="C105" s="611"/>
      <c r="D105" s="611"/>
      <c r="E105" s="611"/>
      <c r="F105" s="611"/>
      <c r="G105" s="611"/>
      <c r="H105" s="611"/>
      <c r="I105" s="611"/>
    </row>
    <row r="106" spans="1:9">
      <c r="A106" s="611"/>
      <c r="B106" s="611"/>
      <c r="C106" s="611"/>
      <c r="D106" s="611"/>
      <c r="E106" s="611"/>
      <c r="F106" s="611"/>
      <c r="G106" s="611"/>
      <c r="H106" s="611"/>
      <c r="I106" s="611"/>
    </row>
    <row r="107" spans="1:9">
      <c r="A107" s="611"/>
      <c r="B107" s="611"/>
      <c r="C107" s="611"/>
      <c r="D107" s="611"/>
      <c r="E107" s="611"/>
      <c r="F107" s="611"/>
      <c r="G107" s="611"/>
      <c r="H107" s="611"/>
      <c r="I107" s="611"/>
    </row>
    <row r="108" spans="1:9">
      <c r="A108" s="611"/>
      <c r="B108" s="611"/>
      <c r="C108" s="611"/>
      <c r="D108" s="611"/>
      <c r="E108" s="611"/>
      <c r="F108" s="611"/>
      <c r="G108" s="611"/>
      <c r="H108" s="611"/>
      <c r="I108" s="611"/>
    </row>
    <row r="109" spans="1:9">
      <c r="A109" s="611"/>
      <c r="B109" s="611"/>
      <c r="C109" s="611"/>
      <c r="D109" s="611"/>
      <c r="E109" s="611"/>
      <c r="F109" s="611"/>
      <c r="G109" s="611"/>
      <c r="H109" s="611"/>
      <c r="I109" s="611"/>
    </row>
    <row r="110" spans="1:9">
      <c r="A110" s="611"/>
      <c r="B110" s="611"/>
      <c r="C110" s="611"/>
      <c r="D110" s="611"/>
      <c r="E110" s="611"/>
      <c r="F110" s="611"/>
      <c r="G110" s="611"/>
      <c r="H110" s="611"/>
      <c r="I110" s="611"/>
    </row>
    <row r="111" spans="1:9">
      <c r="A111" s="611"/>
      <c r="B111" s="611"/>
      <c r="C111" s="611"/>
      <c r="D111" s="611"/>
      <c r="E111" s="611"/>
      <c r="F111" s="611"/>
      <c r="G111" s="611"/>
      <c r="H111" s="611"/>
      <c r="I111" s="611"/>
    </row>
    <row r="112" spans="1:9">
      <c r="A112" s="611"/>
      <c r="B112" s="611"/>
      <c r="C112" s="611"/>
      <c r="D112" s="611"/>
      <c r="E112" s="611"/>
      <c r="F112" s="611"/>
      <c r="G112" s="611"/>
      <c r="H112" s="611"/>
      <c r="I112" s="611"/>
    </row>
    <row r="113" spans="1:9">
      <c r="A113" s="611"/>
      <c r="B113" s="611"/>
      <c r="C113" s="611"/>
      <c r="D113" s="611"/>
      <c r="E113" s="611"/>
      <c r="F113" s="611"/>
      <c r="G113" s="611"/>
      <c r="H113" s="611"/>
      <c r="I113" s="611"/>
    </row>
    <row r="114" spans="1:9">
      <c r="A114" s="611"/>
      <c r="B114" s="611"/>
      <c r="C114" s="611"/>
      <c r="D114" s="611"/>
      <c r="E114" s="611"/>
      <c r="F114" s="611"/>
      <c r="G114" s="611"/>
      <c r="H114" s="611"/>
      <c r="I114" s="611"/>
    </row>
    <row r="115" spans="1:9">
      <c r="A115" s="611"/>
      <c r="B115" s="611"/>
      <c r="C115" s="611"/>
      <c r="D115" s="611"/>
      <c r="E115" s="611"/>
      <c r="F115" s="611"/>
      <c r="G115" s="611"/>
      <c r="H115" s="611"/>
      <c r="I115" s="611"/>
    </row>
    <row r="116" spans="1:9">
      <c r="A116" s="611"/>
      <c r="B116" s="611"/>
      <c r="C116" s="611"/>
      <c r="D116" s="611"/>
      <c r="E116" s="611"/>
      <c r="F116" s="611"/>
      <c r="G116" s="611"/>
      <c r="H116" s="611"/>
      <c r="I116" s="611"/>
    </row>
    <row r="117" spans="1:9">
      <c r="A117" s="611"/>
      <c r="B117" s="611"/>
      <c r="C117" s="611"/>
      <c r="D117" s="611"/>
      <c r="E117" s="611"/>
      <c r="F117" s="611"/>
      <c r="G117" s="611"/>
      <c r="H117" s="611"/>
      <c r="I117" s="611"/>
    </row>
    <row r="118" spans="1:9">
      <c r="A118" s="611"/>
      <c r="B118" s="611"/>
      <c r="C118" s="611"/>
      <c r="D118" s="611"/>
      <c r="E118" s="611"/>
      <c r="F118" s="611"/>
      <c r="G118" s="611"/>
      <c r="H118" s="611"/>
      <c r="I118" s="611"/>
    </row>
    <row r="119" spans="1:9">
      <c r="A119" s="611"/>
      <c r="B119" s="611"/>
      <c r="C119" s="611"/>
      <c r="D119" s="611"/>
      <c r="E119" s="611"/>
      <c r="F119" s="611"/>
      <c r="G119" s="611"/>
      <c r="H119" s="611"/>
      <c r="I119" s="611"/>
    </row>
    <row r="120" spans="1:9">
      <c r="A120" s="611"/>
      <c r="B120" s="611"/>
      <c r="C120" s="611"/>
      <c r="D120" s="611"/>
      <c r="E120" s="611"/>
      <c r="F120" s="611"/>
      <c r="G120" s="611"/>
      <c r="H120" s="611"/>
      <c r="I120" s="611"/>
    </row>
    <row r="121" spans="1:9">
      <c r="A121" s="611"/>
      <c r="B121" s="611"/>
      <c r="C121" s="611"/>
      <c r="D121" s="611"/>
      <c r="E121" s="611"/>
      <c r="F121" s="611"/>
      <c r="G121" s="611"/>
      <c r="H121" s="611"/>
      <c r="I121" s="611"/>
    </row>
    <row r="122" spans="1:9">
      <c r="A122" s="611"/>
      <c r="B122" s="611"/>
      <c r="C122" s="611"/>
      <c r="D122" s="611"/>
      <c r="E122" s="611"/>
      <c r="F122" s="611"/>
      <c r="G122" s="611"/>
      <c r="H122" s="611"/>
      <c r="I122" s="611"/>
    </row>
    <row r="123" spans="1:9">
      <c r="A123" s="611"/>
      <c r="B123" s="611"/>
      <c r="C123" s="611"/>
      <c r="D123" s="611"/>
      <c r="E123" s="611"/>
      <c r="F123" s="611"/>
      <c r="G123" s="611"/>
      <c r="H123" s="611"/>
      <c r="I123" s="611"/>
    </row>
    <row r="124" spans="1:9">
      <c r="A124" s="611"/>
      <c r="B124" s="611"/>
      <c r="C124" s="611"/>
      <c r="D124" s="611"/>
      <c r="E124" s="611"/>
      <c r="F124" s="611"/>
      <c r="G124" s="611"/>
      <c r="H124" s="611"/>
      <c r="I124" s="611"/>
    </row>
    <row r="125" spans="1:9">
      <c r="A125" s="611"/>
      <c r="B125" s="611"/>
      <c r="C125" s="611"/>
      <c r="D125" s="611"/>
      <c r="E125" s="611"/>
      <c r="F125" s="611"/>
      <c r="G125" s="611"/>
      <c r="H125" s="611"/>
      <c r="I125" s="611"/>
    </row>
    <row r="126" spans="1:9">
      <c r="A126" s="611"/>
      <c r="B126" s="611"/>
      <c r="C126" s="611"/>
      <c r="D126" s="611"/>
      <c r="E126" s="611"/>
      <c r="F126" s="611"/>
      <c r="G126" s="611"/>
      <c r="H126" s="611"/>
      <c r="I126" s="611"/>
    </row>
    <row r="127" spans="1:9">
      <c r="A127" s="611"/>
      <c r="B127" s="611"/>
      <c r="C127" s="611"/>
      <c r="D127" s="611"/>
      <c r="E127" s="611"/>
      <c r="F127" s="611"/>
      <c r="G127" s="611"/>
      <c r="H127" s="611"/>
      <c r="I127" s="611"/>
    </row>
    <row r="128" spans="1:9">
      <c r="A128" s="611"/>
      <c r="B128" s="611"/>
      <c r="C128" s="611"/>
      <c r="D128" s="611"/>
      <c r="E128" s="611"/>
      <c r="F128" s="611"/>
      <c r="G128" s="611"/>
      <c r="H128" s="611"/>
      <c r="I128" s="611"/>
    </row>
    <row r="129" spans="1:9">
      <c r="A129" s="611"/>
      <c r="B129" s="611"/>
      <c r="C129" s="611"/>
      <c r="D129" s="611"/>
      <c r="E129" s="611"/>
      <c r="F129" s="611"/>
      <c r="G129" s="611"/>
      <c r="H129" s="611"/>
      <c r="I129" s="611"/>
    </row>
    <row r="130" spans="1:9">
      <c r="A130" s="611"/>
      <c r="B130" s="611"/>
      <c r="C130" s="611"/>
      <c r="D130" s="611"/>
      <c r="E130" s="611"/>
      <c r="F130" s="611"/>
      <c r="G130" s="611"/>
      <c r="H130" s="611"/>
      <c r="I130" s="611"/>
    </row>
    <row r="131" spans="1:9">
      <c r="A131" s="611"/>
      <c r="B131" s="611"/>
      <c r="C131" s="611"/>
      <c r="D131" s="611"/>
      <c r="E131" s="611"/>
      <c r="F131" s="611"/>
      <c r="G131" s="611"/>
      <c r="H131" s="611"/>
      <c r="I131" s="611"/>
    </row>
    <row r="132" spans="1:9">
      <c r="A132" s="611"/>
      <c r="B132" s="611"/>
      <c r="C132" s="611"/>
      <c r="D132" s="611"/>
      <c r="E132" s="611"/>
      <c r="F132" s="611"/>
      <c r="G132" s="611"/>
      <c r="H132" s="611"/>
      <c r="I132" s="611"/>
    </row>
    <row r="133" spans="1:9">
      <c r="A133" s="611"/>
      <c r="B133" s="611"/>
      <c r="C133" s="611"/>
      <c r="D133" s="611"/>
      <c r="E133" s="611"/>
      <c r="F133" s="611"/>
      <c r="G133" s="611"/>
      <c r="H133" s="611"/>
      <c r="I133" s="611"/>
    </row>
    <row r="134" spans="1:9">
      <c r="A134" s="611"/>
      <c r="B134" s="611"/>
      <c r="C134" s="611"/>
      <c r="D134" s="611"/>
      <c r="E134" s="611"/>
      <c r="F134" s="611"/>
      <c r="G134" s="611"/>
      <c r="H134" s="611"/>
      <c r="I134" s="611"/>
    </row>
    <row r="135" spans="1:9">
      <c r="A135" s="611"/>
      <c r="B135" s="611"/>
      <c r="C135" s="611"/>
      <c r="D135" s="611"/>
      <c r="E135" s="611"/>
      <c r="F135" s="611"/>
      <c r="G135" s="611"/>
      <c r="H135" s="611"/>
      <c r="I135" s="611"/>
    </row>
    <row r="136" spans="1:9">
      <c r="A136" s="611"/>
      <c r="B136" s="611"/>
      <c r="C136" s="611"/>
      <c r="D136" s="611"/>
      <c r="E136" s="611"/>
      <c r="F136" s="611"/>
      <c r="G136" s="611"/>
      <c r="H136" s="611"/>
      <c r="I136" s="611"/>
    </row>
    <row r="137" spans="1:9">
      <c r="A137" s="611"/>
      <c r="B137" s="611"/>
      <c r="C137" s="611"/>
      <c r="D137" s="611"/>
      <c r="E137" s="611"/>
      <c r="F137" s="611"/>
      <c r="G137" s="611"/>
      <c r="H137" s="611"/>
      <c r="I137" s="611"/>
    </row>
    <row r="138" spans="1:9">
      <c r="A138" s="611"/>
      <c r="B138" s="611"/>
      <c r="C138" s="611"/>
      <c r="D138" s="611"/>
      <c r="E138" s="611"/>
      <c r="F138" s="611"/>
      <c r="G138" s="611"/>
      <c r="H138" s="611"/>
      <c r="I138" s="611"/>
    </row>
    <row r="139" spans="1:9">
      <c r="A139" s="611"/>
      <c r="B139" s="611"/>
      <c r="C139" s="611"/>
      <c r="D139" s="611"/>
      <c r="E139" s="611"/>
      <c r="F139" s="611"/>
      <c r="G139" s="611"/>
      <c r="H139" s="611"/>
      <c r="I139" s="611"/>
    </row>
    <row r="140" spans="1:9">
      <c r="A140" s="611"/>
      <c r="B140" s="611"/>
      <c r="C140" s="611"/>
      <c r="D140" s="611"/>
      <c r="E140" s="611"/>
      <c r="F140" s="611"/>
      <c r="G140" s="611"/>
      <c r="H140" s="611"/>
      <c r="I140" s="611"/>
    </row>
    <row r="141" spans="1:9">
      <c r="A141" s="611"/>
      <c r="B141" s="611"/>
      <c r="C141" s="611"/>
      <c r="D141" s="611"/>
      <c r="E141" s="611"/>
      <c r="F141" s="611"/>
      <c r="G141" s="611"/>
      <c r="H141" s="611"/>
      <c r="I141" s="611"/>
    </row>
    <row r="142" spans="1:9">
      <c r="A142" s="611"/>
      <c r="B142" s="611"/>
      <c r="C142" s="611"/>
      <c r="D142" s="611"/>
      <c r="E142" s="611"/>
      <c r="F142" s="611"/>
      <c r="G142" s="611"/>
      <c r="H142" s="611"/>
      <c r="I142" s="611"/>
    </row>
    <row r="143" spans="1:9">
      <c r="A143" s="611"/>
      <c r="B143" s="611"/>
      <c r="C143" s="611"/>
      <c r="D143" s="611"/>
      <c r="E143" s="611"/>
      <c r="F143" s="611"/>
      <c r="G143" s="611"/>
      <c r="H143" s="611"/>
      <c r="I143" s="611"/>
    </row>
    <row r="144" spans="1:9">
      <c r="A144" s="611"/>
      <c r="B144" s="611"/>
      <c r="C144" s="611"/>
      <c r="D144" s="611"/>
      <c r="E144" s="611"/>
      <c r="F144" s="611"/>
      <c r="G144" s="611"/>
      <c r="H144" s="611"/>
      <c r="I144" s="611"/>
    </row>
    <row r="145" spans="1:9">
      <c r="A145" s="611"/>
      <c r="B145" s="611"/>
      <c r="C145" s="611"/>
      <c r="D145" s="611"/>
      <c r="E145" s="611"/>
      <c r="F145" s="611"/>
      <c r="G145" s="611"/>
      <c r="H145" s="611"/>
      <c r="I145" s="611"/>
    </row>
    <row r="146" spans="1:9">
      <c r="A146" s="611"/>
      <c r="B146" s="611"/>
      <c r="C146" s="611"/>
      <c r="D146" s="611"/>
      <c r="E146" s="611"/>
      <c r="F146" s="611"/>
      <c r="G146" s="611"/>
      <c r="H146" s="611"/>
      <c r="I146" s="611"/>
    </row>
    <row r="147" spans="1:9">
      <c r="A147" s="611"/>
      <c r="B147" s="611"/>
      <c r="C147" s="611"/>
      <c r="D147" s="611"/>
      <c r="E147" s="611"/>
      <c r="F147" s="611"/>
      <c r="G147" s="611"/>
      <c r="H147" s="611"/>
      <c r="I147" s="611"/>
    </row>
    <row r="148" spans="1:9">
      <c r="A148" s="611"/>
      <c r="B148" s="611"/>
      <c r="C148" s="611"/>
      <c r="D148" s="611"/>
      <c r="E148" s="611"/>
      <c r="F148" s="611"/>
      <c r="G148" s="611"/>
      <c r="H148" s="611"/>
      <c r="I148" s="611"/>
    </row>
    <row r="149" spans="1:9">
      <c r="A149" s="611"/>
      <c r="B149" s="611"/>
      <c r="C149" s="611"/>
      <c r="D149" s="611"/>
      <c r="E149" s="611"/>
      <c r="F149" s="611"/>
      <c r="G149" s="611"/>
      <c r="H149" s="611"/>
      <c r="I149" s="611"/>
    </row>
    <row r="150" spans="1:9">
      <c r="A150" s="611"/>
      <c r="B150" s="611"/>
      <c r="C150" s="611"/>
      <c r="D150" s="611"/>
      <c r="E150" s="611"/>
      <c r="F150" s="611"/>
      <c r="G150" s="611"/>
      <c r="H150" s="611"/>
      <c r="I150" s="611"/>
    </row>
    <row r="151" spans="1:9">
      <c r="A151" s="611"/>
      <c r="B151" s="611"/>
      <c r="C151" s="611"/>
      <c r="D151" s="611"/>
      <c r="E151" s="611"/>
      <c r="F151" s="611"/>
      <c r="G151" s="611"/>
      <c r="H151" s="611"/>
      <c r="I151" s="611"/>
    </row>
    <row r="152" spans="1:9">
      <c r="A152" s="611"/>
      <c r="B152" s="611"/>
      <c r="C152" s="611"/>
      <c r="D152" s="611"/>
      <c r="E152" s="611"/>
      <c r="F152" s="611"/>
      <c r="G152" s="611"/>
      <c r="H152" s="611"/>
      <c r="I152" s="611"/>
    </row>
    <row r="153" spans="1:9">
      <c r="A153" s="611"/>
      <c r="B153" s="611"/>
      <c r="C153" s="611"/>
      <c r="D153" s="611"/>
      <c r="E153" s="611"/>
      <c r="F153" s="611"/>
      <c r="G153" s="611"/>
      <c r="H153" s="611"/>
      <c r="I153" s="611"/>
    </row>
    <row r="154" spans="1:9">
      <c r="A154" s="611"/>
      <c r="B154" s="611"/>
      <c r="C154" s="611"/>
      <c r="D154" s="611"/>
      <c r="E154" s="611"/>
      <c r="F154" s="611"/>
      <c r="G154" s="611"/>
      <c r="H154" s="611"/>
      <c r="I154" s="611"/>
    </row>
    <row r="155" spans="1:9">
      <c r="A155" s="611"/>
      <c r="B155" s="611"/>
      <c r="C155" s="611"/>
      <c r="D155" s="611"/>
      <c r="E155" s="611"/>
      <c r="F155" s="611"/>
      <c r="G155" s="611"/>
      <c r="H155" s="611"/>
      <c r="I155" s="611"/>
    </row>
    <row r="156" spans="1:9">
      <c r="A156" s="611"/>
      <c r="B156" s="611"/>
      <c r="C156" s="611"/>
      <c r="D156" s="611"/>
      <c r="E156" s="611"/>
      <c r="F156" s="611"/>
      <c r="G156" s="611"/>
      <c r="H156" s="611"/>
      <c r="I156" s="611"/>
    </row>
    <row r="157" spans="1:9">
      <c r="A157" s="611"/>
      <c r="B157" s="611"/>
      <c r="C157" s="611"/>
      <c r="D157" s="611"/>
      <c r="E157" s="611"/>
      <c r="F157" s="611"/>
      <c r="G157" s="611"/>
      <c r="H157" s="611"/>
      <c r="I157" s="611"/>
    </row>
    <row r="158" spans="1:9">
      <c r="A158" s="611"/>
      <c r="B158" s="611"/>
      <c r="C158" s="611"/>
      <c r="D158" s="611"/>
      <c r="E158" s="611"/>
      <c r="F158" s="611"/>
      <c r="G158" s="611"/>
      <c r="H158" s="611"/>
      <c r="I158" s="611"/>
    </row>
    <row r="159" spans="1:9">
      <c r="A159" s="611"/>
      <c r="B159" s="611"/>
      <c r="C159" s="611"/>
      <c r="D159" s="611"/>
      <c r="E159" s="611"/>
      <c r="F159" s="611"/>
      <c r="G159" s="611"/>
      <c r="H159" s="611"/>
      <c r="I159" s="611"/>
    </row>
    <row r="160" spans="1:9">
      <c r="A160" s="611"/>
      <c r="B160" s="611"/>
      <c r="C160" s="611"/>
      <c r="D160" s="611"/>
      <c r="E160" s="611"/>
      <c r="F160" s="611"/>
      <c r="G160" s="611"/>
      <c r="H160" s="611"/>
      <c r="I160" s="611"/>
    </row>
    <row r="161" spans="1:9">
      <c r="A161" s="611"/>
      <c r="B161" s="611"/>
      <c r="C161" s="611"/>
      <c r="D161" s="611"/>
      <c r="E161" s="611"/>
      <c r="F161" s="611"/>
      <c r="G161" s="611"/>
      <c r="H161" s="611"/>
      <c r="I161" s="611"/>
    </row>
    <row r="162" spans="1:9">
      <c r="A162" s="611"/>
      <c r="B162" s="611"/>
      <c r="C162" s="611"/>
      <c r="D162" s="611"/>
      <c r="E162" s="611"/>
      <c r="F162" s="611"/>
      <c r="G162" s="611"/>
      <c r="H162" s="611"/>
      <c r="I162" s="611"/>
    </row>
    <row r="163" spans="1:9">
      <c r="A163" s="611"/>
      <c r="B163" s="611"/>
      <c r="C163" s="611"/>
      <c r="D163" s="611"/>
      <c r="E163" s="611"/>
      <c r="F163" s="611"/>
      <c r="G163" s="611"/>
      <c r="H163" s="611"/>
      <c r="I163" s="611"/>
    </row>
    <row r="164" spans="1:9">
      <c r="A164" s="611"/>
      <c r="B164" s="611"/>
      <c r="C164" s="611"/>
      <c r="D164" s="611"/>
      <c r="E164" s="611"/>
      <c r="F164" s="611"/>
      <c r="G164" s="611"/>
      <c r="H164" s="611"/>
      <c r="I164" s="611"/>
    </row>
    <row r="165" spans="1:9">
      <c r="A165" s="611"/>
      <c r="B165" s="611"/>
      <c r="C165" s="611"/>
      <c r="D165" s="611"/>
      <c r="E165" s="611"/>
      <c r="F165" s="611"/>
      <c r="G165" s="611"/>
      <c r="H165" s="611"/>
      <c r="I165" s="611"/>
    </row>
    <row r="166" spans="1:9">
      <c r="A166" s="611"/>
      <c r="B166" s="611"/>
      <c r="C166" s="611"/>
      <c r="D166" s="611"/>
      <c r="E166" s="611"/>
      <c r="F166" s="611"/>
      <c r="G166" s="611"/>
      <c r="H166" s="611"/>
      <c r="I166" s="611"/>
    </row>
    <row r="167" spans="1:9">
      <c r="A167" s="611"/>
      <c r="B167" s="611"/>
      <c r="C167" s="611"/>
      <c r="D167" s="611"/>
      <c r="E167" s="611"/>
      <c r="F167" s="611"/>
      <c r="G167" s="611"/>
      <c r="H167" s="611"/>
      <c r="I167" s="611"/>
    </row>
    <row r="168" spans="1:9">
      <c r="A168" s="611"/>
      <c r="B168" s="611"/>
      <c r="C168" s="611"/>
      <c r="D168" s="611"/>
      <c r="E168" s="611"/>
      <c r="F168" s="611"/>
      <c r="G168" s="611"/>
      <c r="H168" s="611"/>
      <c r="I168" s="611"/>
    </row>
    <row r="169" spans="1:9">
      <c r="A169" s="611"/>
      <c r="B169" s="611"/>
      <c r="C169" s="611"/>
      <c r="D169" s="611"/>
      <c r="E169" s="611"/>
      <c r="F169" s="611"/>
      <c r="G169" s="611"/>
      <c r="H169" s="611"/>
      <c r="I169" s="611"/>
    </row>
    <row r="170" spans="1:9">
      <c r="A170" s="611"/>
      <c r="B170" s="611"/>
      <c r="C170" s="611"/>
      <c r="D170" s="611"/>
      <c r="E170" s="611"/>
      <c r="F170" s="611"/>
      <c r="G170" s="611"/>
      <c r="H170" s="611"/>
      <c r="I170" s="611"/>
    </row>
    <row r="171" spans="1:9">
      <c r="A171" s="611"/>
      <c r="B171" s="611"/>
      <c r="C171" s="611"/>
      <c r="D171" s="611"/>
      <c r="E171" s="611"/>
      <c r="F171" s="611"/>
      <c r="G171" s="611"/>
      <c r="H171" s="611"/>
      <c r="I171" s="611"/>
    </row>
    <row r="172" spans="1:9">
      <c r="A172" s="611"/>
      <c r="B172" s="611"/>
      <c r="C172" s="611"/>
      <c r="D172" s="611"/>
      <c r="E172" s="611"/>
      <c r="F172" s="611"/>
      <c r="G172" s="611"/>
      <c r="H172" s="611"/>
      <c r="I172" s="611"/>
    </row>
    <row r="173" spans="1:9">
      <c r="A173" s="611"/>
      <c r="B173" s="611"/>
      <c r="C173" s="611"/>
      <c r="D173" s="611"/>
      <c r="E173" s="611"/>
      <c r="F173" s="611"/>
      <c r="G173" s="611"/>
      <c r="H173" s="611"/>
      <c r="I173" s="611"/>
    </row>
    <row r="174" spans="1:9">
      <c r="A174" s="611"/>
      <c r="B174" s="611"/>
      <c r="C174" s="611"/>
      <c r="D174" s="611"/>
      <c r="E174" s="611"/>
      <c r="F174" s="611"/>
      <c r="G174" s="611"/>
      <c r="H174" s="611"/>
      <c r="I174" s="611"/>
    </row>
    <row r="175" spans="1:9">
      <c r="A175" s="611"/>
      <c r="B175" s="611"/>
      <c r="C175" s="611"/>
      <c r="D175" s="611"/>
      <c r="E175" s="611"/>
      <c r="F175" s="611"/>
      <c r="G175" s="611"/>
      <c r="H175" s="611"/>
      <c r="I175" s="611"/>
    </row>
    <row r="176" spans="1:9">
      <c r="A176" s="611"/>
      <c r="B176" s="611"/>
      <c r="C176" s="611"/>
      <c r="D176" s="611"/>
      <c r="E176" s="611"/>
      <c r="F176" s="611"/>
      <c r="G176" s="611"/>
      <c r="H176" s="611"/>
      <c r="I176" s="611"/>
    </row>
    <row r="177" spans="1:9">
      <c r="A177" s="611"/>
      <c r="B177" s="611"/>
      <c r="C177" s="611"/>
      <c r="D177" s="611"/>
      <c r="E177" s="611"/>
      <c r="F177" s="611"/>
      <c r="G177" s="611"/>
      <c r="H177" s="611"/>
      <c r="I177" s="611"/>
    </row>
    <row r="178" spans="1:9">
      <c r="A178" s="611"/>
      <c r="B178" s="611"/>
      <c r="C178" s="611"/>
      <c r="D178" s="611"/>
      <c r="E178" s="611"/>
      <c r="F178" s="611"/>
      <c r="G178" s="611"/>
      <c r="H178" s="611"/>
      <c r="I178" s="611"/>
    </row>
    <row r="179" spans="1:9">
      <c r="A179" s="611"/>
      <c r="B179" s="611"/>
      <c r="C179" s="611"/>
      <c r="D179" s="611"/>
      <c r="E179" s="611"/>
      <c r="F179" s="611"/>
      <c r="G179" s="611"/>
      <c r="H179" s="611"/>
      <c r="I179" s="611"/>
    </row>
    <row r="180" spans="1:9">
      <c r="A180" s="611"/>
      <c r="B180" s="611"/>
      <c r="C180" s="611"/>
      <c r="D180" s="611"/>
      <c r="E180" s="611"/>
      <c r="F180" s="611"/>
      <c r="G180" s="611"/>
      <c r="H180" s="611"/>
      <c r="I180" s="611"/>
    </row>
    <row r="181" spans="1:9">
      <c r="A181" s="611"/>
      <c r="B181" s="611"/>
      <c r="C181" s="611"/>
      <c r="D181" s="611"/>
      <c r="E181" s="611"/>
      <c r="F181" s="611"/>
      <c r="G181" s="611"/>
      <c r="H181" s="611"/>
      <c r="I181" s="611"/>
    </row>
    <row r="182" spans="1:9">
      <c r="A182" s="611"/>
      <c r="B182" s="611"/>
      <c r="C182" s="611"/>
      <c r="D182" s="611"/>
      <c r="E182" s="611"/>
      <c r="F182" s="611"/>
      <c r="G182" s="611"/>
      <c r="H182" s="611"/>
      <c r="I182" s="611"/>
    </row>
    <row r="183" spans="1:9">
      <c r="A183" s="611"/>
      <c r="B183" s="611"/>
      <c r="C183" s="611"/>
      <c r="D183" s="611"/>
      <c r="E183" s="611"/>
      <c r="F183" s="611"/>
      <c r="G183" s="611"/>
      <c r="H183" s="611"/>
      <c r="I183" s="611"/>
    </row>
    <row r="184" spans="1:9">
      <c r="A184" s="611"/>
      <c r="B184" s="611"/>
      <c r="C184" s="611"/>
      <c r="D184" s="611"/>
      <c r="E184" s="611"/>
      <c r="F184" s="611"/>
      <c r="G184" s="611"/>
      <c r="H184" s="611"/>
      <c r="I184" s="611"/>
    </row>
    <row r="185" spans="1:9">
      <c r="A185" s="611"/>
      <c r="B185" s="611"/>
      <c r="C185" s="611"/>
      <c r="D185" s="611"/>
      <c r="E185" s="611"/>
      <c r="F185" s="611"/>
      <c r="G185" s="611"/>
      <c r="H185" s="611"/>
      <c r="I185" s="611"/>
    </row>
    <row r="186" spans="1:9">
      <c r="A186" s="611"/>
      <c r="B186" s="611"/>
      <c r="C186" s="611"/>
      <c r="D186" s="611"/>
      <c r="E186" s="611"/>
      <c r="F186" s="611"/>
      <c r="G186" s="611"/>
      <c r="H186" s="611"/>
      <c r="I186" s="611"/>
    </row>
    <row r="187" spans="1:9">
      <c r="A187" s="611"/>
      <c r="B187" s="611"/>
      <c r="C187" s="611"/>
      <c r="D187" s="611"/>
      <c r="E187" s="611"/>
      <c r="F187" s="611"/>
      <c r="G187" s="611"/>
      <c r="H187" s="611"/>
      <c r="I187" s="611"/>
    </row>
    <row r="188" spans="1:9">
      <c r="A188" s="611"/>
      <c r="B188" s="611"/>
      <c r="C188" s="611"/>
      <c r="D188" s="611"/>
      <c r="E188" s="611"/>
      <c r="F188" s="611"/>
      <c r="G188" s="611"/>
      <c r="H188" s="611"/>
      <c r="I188" s="611"/>
    </row>
    <row r="189" spans="1:9">
      <c r="A189" s="611"/>
      <c r="B189" s="611"/>
      <c r="C189" s="611"/>
      <c r="D189" s="611"/>
      <c r="E189" s="611"/>
      <c r="F189" s="611"/>
      <c r="G189" s="611"/>
      <c r="H189" s="611"/>
      <c r="I189" s="611"/>
    </row>
    <row r="190" spans="1:9">
      <c r="A190" s="611"/>
      <c r="B190" s="611"/>
      <c r="C190" s="611"/>
      <c r="D190" s="611"/>
      <c r="E190" s="611"/>
      <c r="F190" s="611"/>
      <c r="G190" s="611"/>
      <c r="H190" s="611"/>
      <c r="I190" s="611"/>
    </row>
    <row r="191" spans="1:9">
      <c r="A191" s="611"/>
      <c r="B191" s="611"/>
      <c r="C191" s="611"/>
      <c r="D191" s="611"/>
      <c r="E191" s="611"/>
      <c r="F191" s="611"/>
      <c r="G191" s="611"/>
      <c r="H191" s="611"/>
      <c r="I191" s="611"/>
    </row>
    <row r="192" spans="1:9">
      <c r="A192" s="611"/>
      <c r="B192" s="611"/>
      <c r="C192" s="611"/>
      <c r="D192" s="611"/>
      <c r="E192" s="611"/>
      <c r="F192" s="611"/>
      <c r="G192" s="611"/>
      <c r="H192" s="611"/>
      <c r="I192" s="611"/>
    </row>
    <row r="193" spans="1:9">
      <c r="A193" s="611"/>
      <c r="B193" s="611"/>
      <c r="C193" s="611"/>
      <c r="D193" s="611"/>
      <c r="E193" s="611"/>
      <c r="F193" s="611"/>
      <c r="G193" s="611"/>
      <c r="H193" s="611"/>
      <c r="I193" s="611"/>
    </row>
    <row r="194" spans="1:9">
      <c r="A194" s="611"/>
      <c r="B194" s="611"/>
      <c r="C194" s="611"/>
      <c r="D194" s="611"/>
      <c r="E194" s="611"/>
      <c r="F194" s="611"/>
      <c r="G194" s="611"/>
      <c r="H194" s="611"/>
      <c r="I194" s="611"/>
    </row>
    <row r="195" spans="1:9">
      <c r="A195" s="611"/>
      <c r="B195" s="611"/>
      <c r="C195" s="611"/>
      <c r="D195" s="611"/>
      <c r="E195" s="611"/>
      <c r="F195" s="611"/>
      <c r="G195" s="611"/>
      <c r="H195" s="611"/>
      <c r="I195" s="611"/>
    </row>
    <row r="196" spans="1:9">
      <c r="A196" s="611"/>
      <c r="B196" s="611"/>
      <c r="C196" s="611"/>
      <c r="D196" s="611"/>
      <c r="E196" s="611"/>
      <c r="F196" s="611"/>
      <c r="G196" s="611"/>
      <c r="H196" s="611"/>
      <c r="I196" s="611"/>
    </row>
    <row r="197" spans="1:9">
      <c r="A197" s="611"/>
      <c r="B197" s="611"/>
      <c r="C197" s="611"/>
      <c r="D197" s="611"/>
      <c r="E197" s="611"/>
      <c r="F197" s="611"/>
      <c r="G197" s="611"/>
      <c r="H197" s="611"/>
      <c r="I197" s="611"/>
    </row>
    <row r="198" spans="1:9">
      <c r="A198" s="611"/>
      <c r="B198" s="611"/>
      <c r="C198" s="611"/>
      <c r="D198" s="611"/>
      <c r="E198" s="611"/>
      <c r="F198" s="611"/>
      <c r="G198" s="611"/>
      <c r="H198" s="611"/>
      <c r="I198" s="611"/>
    </row>
    <row r="199" spans="1:9">
      <c r="A199" s="611"/>
      <c r="B199" s="611"/>
      <c r="C199" s="611"/>
      <c r="D199" s="611"/>
      <c r="E199" s="611"/>
      <c r="F199" s="611"/>
      <c r="G199" s="611"/>
      <c r="H199" s="611"/>
      <c r="I199" s="611"/>
    </row>
    <row r="200" spans="1:9">
      <c r="A200" s="611"/>
      <c r="B200" s="611"/>
      <c r="C200" s="611"/>
      <c r="D200" s="611"/>
      <c r="E200" s="611"/>
      <c r="F200" s="611"/>
      <c r="G200" s="611"/>
      <c r="H200" s="611"/>
      <c r="I200" s="611"/>
    </row>
    <row r="201" spans="1:9">
      <c r="A201" s="611"/>
      <c r="B201" s="611"/>
      <c r="C201" s="611"/>
      <c r="D201" s="611"/>
      <c r="E201" s="611"/>
      <c r="F201" s="611"/>
      <c r="G201" s="611"/>
      <c r="H201" s="611"/>
      <c r="I201" s="611"/>
    </row>
    <row r="202" spans="1:9">
      <c r="A202" s="611"/>
      <c r="B202" s="611"/>
      <c r="C202" s="611"/>
      <c r="D202" s="611"/>
      <c r="E202" s="611"/>
      <c r="F202" s="611"/>
      <c r="G202" s="611"/>
      <c r="H202" s="611"/>
      <c r="I202" s="611"/>
    </row>
    <row r="203" spans="1:9">
      <c r="A203" s="611"/>
      <c r="B203" s="611"/>
      <c r="C203" s="611"/>
      <c r="D203" s="611"/>
      <c r="E203" s="611"/>
      <c r="F203" s="611"/>
      <c r="G203" s="611"/>
      <c r="H203" s="611"/>
      <c r="I203" s="611"/>
    </row>
    <row r="204" spans="1:9">
      <c r="A204" s="611"/>
      <c r="B204" s="611"/>
      <c r="C204" s="611"/>
      <c r="D204" s="611"/>
      <c r="E204" s="611"/>
      <c r="F204" s="611"/>
      <c r="G204" s="611"/>
      <c r="H204" s="611"/>
      <c r="I204" s="611"/>
    </row>
    <row r="205" spans="1:9">
      <c r="A205" s="611"/>
      <c r="B205" s="611"/>
      <c r="C205" s="611"/>
      <c r="D205" s="611"/>
      <c r="E205" s="611"/>
      <c r="F205" s="611"/>
      <c r="G205" s="611"/>
      <c r="H205" s="611"/>
      <c r="I205" s="611"/>
    </row>
    <row r="206" spans="1:9">
      <c r="A206" s="611"/>
      <c r="B206" s="611"/>
      <c r="C206" s="611"/>
      <c r="D206" s="611"/>
      <c r="E206" s="611"/>
      <c r="F206" s="611"/>
      <c r="G206" s="611"/>
      <c r="H206" s="611"/>
      <c r="I206" s="611"/>
    </row>
    <row r="207" spans="1:9">
      <c r="A207" s="611"/>
      <c r="B207" s="611"/>
      <c r="C207" s="611"/>
      <c r="D207" s="611"/>
      <c r="E207" s="611"/>
      <c r="F207" s="611"/>
      <c r="G207" s="611"/>
      <c r="H207" s="611"/>
      <c r="I207" s="611"/>
    </row>
    <row r="208" spans="1:9">
      <c r="A208" s="611"/>
      <c r="B208" s="611"/>
      <c r="C208" s="611"/>
      <c r="D208" s="611"/>
      <c r="E208" s="611"/>
      <c r="F208" s="611"/>
      <c r="G208" s="611"/>
      <c r="H208" s="611"/>
      <c r="I208" s="611"/>
    </row>
    <row r="209" spans="1:9">
      <c r="A209" s="611"/>
      <c r="B209" s="611"/>
      <c r="C209" s="611"/>
      <c r="D209" s="611"/>
      <c r="E209" s="611"/>
      <c r="F209" s="611"/>
      <c r="G209" s="611"/>
      <c r="H209" s="611"/>
      <c r="I209" s="611"/>
    </row>
    <row r="210" spans="1:9">
      <c r="A210" s="611"/>
      <c r="B210" s="611"/>
      <c r="C210" s="611"/>
      <c r="D210" s="611"/>
      <c r="E210" s="611"/>
      <c r="F210" s="611"/>
      <c r="G210" s="611"/>
      <c r="H210" s="611"/>
      <c r="I210" s="611"/>
    </row>
    <row r="211" spans="1:9">
      <c r="A211" s="611"/>
      <c r="B211" s="611"/>
      <c r="C211" s="611"/>
      <c r="D211" s="611"/>
      <c r="E211" s="611"/>
      <c r="F211" s="611"/>
      <c r="G211" s="611"/>
      <c r="H211" s="611"/>
      <c r="I211" s="611"/>
    </row>
    <row r="212" spans="1:9">
      <c r="A212" s="611"/>
      <c r="B212" s="611"/>
      <c r="C212" s="611"/>
      <c r="D212" s="611"/>
      <c r="E212" s="611"/>
      <c r="F212" s="611"/>
      <c r="G212" s="611"/>
      <c r="H212" s="611"/>
      <c r="I212" s="611"/>
    </row>
    <row r="213" spans="1:9">
      <c r="A213" s="611"/>
      <c r="B213" s="611"/>
      <c r="C213" s="611"/>
      <c r="D213" s="611"/>
      <c r="E213" s="611"/>
      <c r="F213" s="611"/>
      <c r="G213" s="611"/>
      <c r="H213" s="611"/>
      <c r="I213" s="611"/>
    </row>
    <row r="214" spans="1:9">
      <c r="A214" s="611"/>
      <c r="B214" s="611"/>
      <c r="C214" s="611"/>
      <c r="D214" s="611"/>
      <c r="E214" s="611"/>
      <c r="F214" s="611"/>
      <c r="G214" s="611"/>
      <c r="H214" s="611"/>
      <c r="I214" s="611"/>
    </row>
    <row r="215" spans="1:9">
      <c r="A215" s="611"/>
      <c r="B215" s="611"/>
      <c r="C215" s="611"/>
      <c r="D215" s="611"/>
      <c r="E215" s="611"/>
      <c r="F215" s="611"/>
      <c r="G215" s="611"/>
      <c r="H215" s="611"/>
      <c r="I215" s="611"/>
    </row>
    <row r="216" spans="1:9">
      <c r="A216" s="611"/>
      <c r="B216" s="611"/>
      <c r="C216" s="611"/>
      <c r="D216" s="611"/>
      <c r="E216" s="611"/>
      <c r="F216" s="611"/>
      <c r="G216" s="611"/>
      <c r="H216" s="611"/>
      <c r="I216" s="611"/>
    </row>
    <row r="217" spans="1:9">
      <c r="A217" s="611"/>
      <c r="B217" s="611"/>
      <c r="C217" s="611"/>
      <c r="D217" s="611"/>
      <c r="E217" s="611"/>
      <c r="F217" s="611"/>
      <c r="G217" s="611"/>
      <c r="H217" s="611"/>
      <c r="I217" s="611"/>
    </row>
    <row r="218" spans="1:9">
      <c r="A218" s="611"/>
      <c r="B218" s="611"/>
      <c r="C218" s="611"/>
      <c r="D218" s="611"/>
      <c r="E218" s="611"/>
      <c r="F218" s="611"/>
      <c r="G218" s="611"/>
      <c r="H218" s="611"/>
      <c r="I218" s="611"/>
    </row>
    <row r="219" spans="1:9">
      <c r="A219" s="611"/>
      <c r="B219" s="611"/>
      <c r="C219" s="611"/>
      <c r="D219" s="611"/>
      <c r="E219" s="611"/>
      <c r="F219" s="611"/>
      <c r="G219" s="611"/>
      <c r="H219" s="611"/>
      <c r="I219" s="611"/>
    </row>
    <row r="220" spans="1:9">
      <c r="A220" s="611"/>
      <c r="B220" s="611"/>
      <c r="C220" s="611"/>
      <c r="D220" s="611"/>
      <c r="E220" s="611"/>
      <c r="F220" s="611"/>
      <c r="G220" s="611"/>
      <c r="H220" s="611"/>
      <c r="I220" s="611"/>
    </row>
    <row r="221" spans="1:9">
      <c r="A221" s="611"/>
      <c r="B221" s="611"/>
      <c r="C221" s="611"/>
      <c r="D221" s="611"/>
      <c r="E221" s="611"/>
      <c r="F221" s="611"/>
      <c r="G221" s="611"/>
      <c r="H221" s="611"/>
      <c r="I221" s="611"/>
    </row>
    <row r="222" spans="1:9">
      <c r="A222" s="611"/>
      <c r="B222" s="611"/>
      <c r="C222" s="611"/>
      <c r="D222" s="611"/>
      <c r="E222" s="611"/>
      <c r="F222" s="611"/>
      <c r="G222" s="611"/>
      <c r="H222" s="611"/>
      <c r="I222" s="611"/>
    </row>
    <row r="223" spans="1:9">
      <c r="A223" s="611"/>
      <c r="B223" s="611"/>
      <c r="C223" s="611"/>
      <c r="D223" s="611"/>
      <c r="E223" s="611"/>
      <c r="F223" s="611"/>
      <c r="G223" s="611"/>
      <c r="H223" s="611"/>
      <c r="I223" s="611"/>
    </row>
    <row r="224" spans="1:9">
      <c r="A224" s="611"/>
      <c r="B224" s="611"/>
      <c r="C224" s="611"/>
      <c r="D224" s="611"/>
      <c r="E224" s="611"/>
      <c r="F224" s="611"/>
      <c r="G224" s="611"/>
      <c r="H224" s="611"/>
      <c r="I224" s="611"/>
    </row>
    <row r="225" spans="1:9">
      <c r="A225" s="611"/>
      <c r="B225" s="611"/>
      <c r="C225" s="611"/>
      <c r="D225" s="611"/>
      <c r="E225" s="611"/>
      <c r="F225" s="611"/>
      <c r="G225" s="611"/>
      <c r="H225" s="611"/>
      <c r="I225" s="611"/>
    </row>
    <row r="226" spans="1:9">
      <c r="A226" s="611"/>
      <c r="B226" s="611"/>
      <c r="C226" s="611"/>
      <c r="D226" s="611"/>
      <c r="E226" s="611"/>
      <c r="F226" s="611"/>
      <c r="G226" s="611"/>
      <c r="H226" s="611"/>
      <c r="I226" s="611"/>
    </row>
    <row r="227" spans="1:9">
      <c r="A227" s="611"/>
      <c r="B227" s="611"/>
      <c r="C227" s="611"/>
      <c r="D227" s="611"/>
      <c r="E227" s="611"/>
      <c r="F227" s="611"/>
      <c r="G227" s="611"/>
      <c r="H227" s="611"/>
      <c r="I227" s="611"/>
    </row>
    <row r="228" spans="1:9">
      <c r="A228" s="611"/>
      <c r="B228" s="611"/>
      <c r="C228" s="611"/>
      <c r="D228" s="611"/>
      <c r="E228" s="611"/>
      <c r="F228" s="611"/>
      <c r="G228" s="611"/>
      <c r="H228" s="611"/>
      <c r="I228" s="611"/>
    </row>
    <row r="229" spans="1:9">
      <c r="A229" s="611"/>
      <c r="B229" s="611"/>
      <c r="C229" s="611"/>
      <c r="D229" s="611"/>
      <c r="E229" s="611"/>
      <c r="F229" s="611"/>
      <c r="G229" s="611"/>
      <c r="H229" s="611"/>
      <c r="I229" s="611"/>
    </row>
    <row r="230" spans="1:9">
      <c r="A230" s="611"/>
      <c r="B230" s="611"/>
      <c r="C230" s="611"/>
      <c r="D230" s="611"/>
      <c r="E230" s="611"/>
      <c r="F230" s="611"/>
      <c r="G230" s="611"/>
      <c r="H230" s="611"/>
      <c r="I230" s="611"/>
    </row>
    <row r="231" spans="1:9">
      <c r="A231" s="611"/>
      <c r="B231" s="611"/>
      <c r="C231" s="611"/>
      <c r="D231" s="611"/>
      <c r="E231" s="611"/>
      <c r="F231" s="611"/>
      <c r="G231" s="611"/>
      <c r="H231" s="611"/>
      <c r="I231" s="611"/>
    </row>
    <row r="232" spans="1:9">
      <c r="A232" s="611"/>
      <c r="B232" s="611"/>
      <c r="C232" s="611"/>
      <c r="D232" s="611"/>
      <c r="E232" s="611"/>
      <c r="F232" s="611"/>
      <c r="G232" s="611"/>
      <c r="H232" s="611"/>
      <c r="I232" s="611"/>
    </row>
    <row r="233" spans="1:9">
      <c r="A233" s="611"/>
      <c r="B233" s="611"/>
      <c r="C233" s="611"/>
      <c r="D233" s="611"/>
      <c r="E233" s="611"/>
      <c r="F233" s="611"/>
      <c r="G233" s="611"/>
      <c r="H233" s="611"/>
      <c r="I233" s="611"/>
    </row>
    <row r="234" spans="1:9">
      <c r="A234" s="611"/>
      <c r="B234" s="611"/>
      <c r="C234" s="611"/>
      <c r="D234" s="611"/>
      <c r="E234" s="611"/>
      <c r="F234" s="611"/>
      <c r="G234" s="611"/>
      <c r="H234" s="611"/>
      <c r="I234" s="611"/>
    </row>
    <row r="235" spans="1:9">
      <c r="A235" s="611"/>
      <c r="B235" s="611"/>
      <c r="C235" s="611"/>
      <c r="D235" s="611"/>
      <c r="E235" s="611"/>
      <c r="F235" s="611"/>
      <c r="G235" s="611"/>
      <c r="H235" s="611"/>
      <c r="I235" s="611"/>
    </row>
    <row r="236" spans="1:9">
      <c r="A236" s="611"/>
      <c r="B236" s="611"/>
      <c r="C236" s="611"/>
      <c r="D236" s="611"/>
      <c r="E236" s="611"/>
      <c r="F236" s="611"/>
      <c r="G236" s="611"/>
      <c r="H236" s="611"/>
      <c r="I236" s="611"/>
    </row>
    <row r="237" spans="1:9">
      <c r="A237" s="611"/>
      <c r="B237" s="611"/>
      <c r="C237" s="611"/>
      <c r="D237" s="611"/>
      <c r="E237" s="611"/>
      <c r="F237" s="611"/>
      <c r="G237" s="611"/>
      <c r="H237" s="611"/>
      <c r="I237" s="611"/>
    </row>
    <row r="238" spans="1:9">
      <c r="A238" s="611"/>
      <c r="B238" s="611"/>
      <c r="C238" s="611"/>
      <c r="D238" s="611"/>
      <c r="E238" s="611"/>
      <c r="F238" s="611"/>
      <c r="G238" s="611"/>
      <c r="H238" s="611"/>
      <c r="I238" s="611"/>
    </row>
    <row r="239" spans="1:9">
      <c r="A239" s="611"/>
      <c r="B239" s="611"/>
      <c r="C239" s="611"/>
      <c r="D239" s="611"/>
      <c r="E239" s="611"/>
      <c r="F239" s="611"/>
      <c r="G239" s="611"/>
      <c r="H239" s="611"/>
      <c r="I239" s="611"/>
    </row>
    <row r="240" spans="1:9">
      <c r="A240" s="611"/>
      <c r="B240" s="611"/>
      <c r="C240" s="611"/>
      <c r="D240" s="611"/>
      <c r="E240" s="611"/>
      <c r="F240" s="611"/>
      <c r="G240" s="611"/>
      <c r="H240" s="611"/>
      <c r="I240" s="611"/>
    </row>
    <row r="241" spans="1:9">
      <c r="A241" s="611"/>
      <c r="B241" s="611"/>
      <c r="C241" s="611"/>
      <c r="D241" s="611"/>
      <c r="E241" s="611"/>
      <c r="F241" s="611"/>
      <c r="G241" s="611"/>
      <c r="H241" s="611"/>
      <c r="I241" s="611"/>
    </row>
    <row r="242" spans="1:9">
      <c r="A242" s="611"/>
      <c r="B242" s="611"/>
      <c r="C242" s="611"/>
      <c r="D242" s="611"/>
      <c r="E242" s="611"/>
      <c r="F242" s="611"/>
      <c r="G242" s="611"/>
      <c r="H242" s="611"/>
      <c r="I242" s="611"/>
    </row>
    <row r="243" spans="1:9">
      <c r="A243" s="611"/>
      <c r="B243" s="611"/>
      <c r="C243" s="611"/>
      <c r="D243" s="611"/>
      <c r="E243" s="611"/>
      <c r="F243" s="611"/>
      <c r="G243" s="611"/>
      <c r="H243" s="611"/>
      <c r="I243" s="611"/>
    </row>
    <row r="244" spans="1:9">
      <c r="A244" s="611"/>
      <c r="B244" s="611"/>
      <c r="C244" s="611"/>
      <c r="D244" s="611"/>
      <c r="E244" s="611"/>
      <c r="F244" s="611"/>
      <c r="G244" s="611"/>
      <c r="H244" s="611"/>
      <c r="I244" s="611"/>
    </row>
    <row r="245" spans="1:9">
      <c r="A245" s="611"/>
      <c r="B245" s="611"/>
      <c r="C245" s="611"/>
      <c r="D245" s="611"/>
      <c r="E245" s="611"/>
      <c r="F245" s="611"/>
      <c r="G245" s="611"/>
      <c r="H245" s="611"/>
      <c r="I245" s="611"/>
    </row>
    <row r="246" spans="1:9">
      <c r="A246" s="611"/>
      <c r="B246" s="611"/>
      <c r="C246" s="611"/>
      <c r="D246" s="611"/>
      <c r="E246" s="611"/>
      <c r="F246" s="611"/>
      <c r="G246" s="611"/>
      <c r="H246" s="611"/>
      <c r="I246" s="611"/>
    </row>
    <row r="247" spans="1:9">
      <c r="A247" s="611"/>
      <c r="B247" s="611"/>
      <c r="C247" s="611"/>
      <c r="D247" s="611"/>
      <c r="E247" s="611"/>
      <c r="F247" s="611"/>
      <c r="G247" s="611"/>
      <c r="H247" s="611"/>
      <c r="I247" s="611"/>
    </row>
    <row r="248" spans="1:9">
      <c r="A248" s="611"/>
      <c r="B248" s="611"/>
      <c r="C248" s="611"/>
      <c r="D248" s="611"/>
      <c r="E248" s="611"/>
      <c r="F248" s="611"/>
      <c r="G248" s="611"/>
      <c r="H248" s="611"/>
      <c r="I248" s="611"/>
    </row>
    <row r="249" spans="1:9">
      <c r="A249" s="611"/>
      <c r="B249" s="611"/>
      <c r="C249" s="611"/>
      <c r="D249" s="611"/>
      <c r="E249" s="611"/>
      <c r="F249" s="611"/>
      <c r="G249" s="611"/>
      <c r="H249" s="611"/>
      <c r="I249" s="611"/>
    </row>
    <row r="250" spans="1:9">
      <c r="A250" s="611"/>
      <c r="B250" s="611"/>
      <c r="C250" s="611"/>
      <c r="D250" s="611"/>
      <c r="E250" s="611"/>
      <c r="F250" s="611"/>
      <c r="G250" s="611"/>
      <c r="H250" s="611"/>
      <c r="I250" s="611"/>
    </row>
    <row r="251" spans="1:9">
      <c r="A251" s="611"/>
      <c r="B251" s="611"/>
      <c r="C251" s="611"/>
      <c r="D251" s="611"/>
      <c r="E251" s="611"/>
      <c r="F251" s="611"/>
      <c r="G251" s="611"/>
      <c r="H251" s="611"/>
      <c r="I251" s="611"/>
    </row>
    <row r="252" spans="1:9">
      <c r="A252" s="611"/>
      <c r="B252" s="611"/>
      <c r="C252" s="611"/>
      <c r="D252" s="611"/>
      <c r="E252" s="611"/>
      <c r="F252" s="611"/>
      <c r="G252" s="611"/>
      <c r="H252" s="611"/>
      <c r="I252" s="611"/>
    </row>
    <row r="253" spans="1:9">
      <c r="A253" s="611"/>
      <c r="B253" s="611"/>
      <c r="C253" s="611"/>
      <c r="D253" s="611"/>
      <c r="E253" s="611"/>
      <c r="F253" s="611"/>
      <c r="G253" s="611"/>
      <c r="H253" s="611"/>
      <c r="I253" s="611"/>
    </row>
    <row r="254" spans="1:9">
      <c r="A254" s="611"/>
      <c r="B254" s="611"/>
      <c r="C254" s="611"/>
      <c r="D254" s="611"/>
      <c r="E254" s="611"/>
      <c r="F254" s="611"/>
      <c r="G254" s="611"/>
      <c r="H254" s="611"/>
      <c r="I254" s="611"/>
    </row>
    <row r="255" spans="1:9">
      <c r="A255" s="611"/>
      <c r="B255" s="611"/>
      <c r="C255" s="611"/>
      <c r="D255" s="611"/>
      <c r="E255" s="611"/>
      <c r="F255" s="611"/>
      <c r="G255" s="611"/>
      <c r="H255" s="611"/>
      <c r="I255" s="611"/>
    </row>
    <row r="256" spans="1:9">
      <c r="A256" s="611"/>
      <c r="B256" s="611"/>
      <c r="C256" s="611"/>
      <c r="D256" s="611"/>
      <c r="E256" s="611"/>
      <c r="F256" s="611"/>
      <c r="G256" s="611"/>
      <c r="H256" s="611"/>
      <c r="I256" s="611"/>
    </row>
    <row r="257" spans="1:9">
      <c r="A257" s="611"/>
      <c r="B257" s="611"/>
      <c r="C257" s="611"/>
      <c r="D257" s="611"/>
      <c r="E257" s="611"/>
      <c r="F257" s="611"/>
      <c r="G257" s="611"/>
      <c r="H257" s="611"/>
      <c r="I257" s="611"/>
    </row>
    <row r="258" spans="1:9">
      <c r="A258" s="611"/>
      <c r="B258" s="611"/>
      <c r="C258" s="611"/>
      <c r="D258" s="611"/>
      <c r="E258" s="611"/>
      <c r="F258" s="611"/>
      <c r="G258" s="611"/>
      <c r="H258" s="611"/>
      <c r="I258" s="611"/>
    </row>
    <row r="259" spans="1:9">
      <c r="A259" s="611"/>
      <c r="B259" s="611"/>
      <c r="C259" s="611"/>
      <c r="D259" s="611"/>
      <c r="E259" s="611"/>
      <c r="F259" s="611"/>
      <c r="G259" s="611"/>
      <c r="H259" s="611"/>
      <c r="I259" s="611"/>
    </row>
    <row r="260" spans="1:9">
      <c r="A260" s="611"/>
      <c r="B260" s="611"/>
      <c r="C260" s="611"/>
      <c r="D260" s="611"/>
      <c r="E260" s="611"/>
      <c r="F260" s="611"/>
      <c r="G260" s="611"/>
      <c r="H260" s="611"/>
      <c r="I260" s="611"/>
    </row>
    <row r="261" spans="1:9">
      <c r="A261" s="611"/>
      <c r="B261" s="611"/>
      <c r="C261" s="611"/>
      <c r="D261" s="611"/>
      <c r="E261" s="611"/>
      <c r="F261" s="611"/>
      <c r="G261" s="611"/>
      <c r="H261" s="611"/>
      <c r="I261" s="611"/>
    </row>
    <row r="262" spans="1:9">
      <c r="A262" s="611"/>
      <c r="B262" s="611"/>
      <c r="C262" s="611"/>
      <c r="D262" s="611"/>
      <c r="E262" s="611"/>
      <c r="F262" s="611"/>
      <c r="G262" s="611"/>
      <c r="H262" s="611"/>
      <c r="I262" s="611"/>
    </row>
    <row r="263" spans="1:9">
      <c r="A263" s="611"/>
      <c r="B263" s="611"/>
      <c r="C263" s="611"/>
      <c r="D263" s="611"/>
      <c r="E263" s="611"/>
      <c r="F263" s="611"/>
      <c r="G263" s="611"/>
      <c r="H263" s="611"/>
      <c r="I263" s="611"/>
    </row>
    <row r="264" spans="1:9">
      <c r="A264" s="611"/>
      <c r="B264" s="611"/>
      <c r="C264" s="611"/>
      <c r="D264" s="611"/>
      <c r="E264" s="611"/>
      <c r="F264" s="611"/>
      <c r="G264" s="611"/>
      <c r="H264" s="611"/>
      <c r="I264" s="611"/>
    </row>
    <row r="265" spans="1:9">
      <c r="A265" s="611"/>
      <c r="B265" s="611"/>
      <c r="C265" s="611"/>
      <c r="D265" s="611"/>
      <c r="E265" s="611"/>
      <c r="F265" s="611"/>
      <c r="G265" s="611"/>
      <c r="H265" s="611"/>
      <c r="I265" s="611"/>
    </row>
    <row r="266" spans="1:9">
      <c r="A266" s="611"/>
      <c r="B266" s="611"/>
      <c r="C266" s="611"/>
      <c r="D266" s="611"/>
      <c r="E266" s="611"/>
      <c r="F266" s="611"/>
      <c r="G266" s="611"/>
      <c r="H266" s="611"/>
      <c r="I266" s="611"/>
    </row>
    <row r="267" spans="1:9">
      <c r="A267" s="611"/>
      <c r="B267" s="611"/>
      <c r="C267" s="611"/>
      <c r="D267" s="611"/>
      <c r="E267" s="611"/>
      <c r="F267" s="611"/>
      <c r="G267" s="611"/>
      <c r="H267" s="611"/>
      <c r="I267" s="611"/>
    </row>
    <row r="268" spans="1:9">
      <c r="A268" s="611"/>
      <c r="B268" s="611"/>
      <c r="C268" s="611"/>
      <c r="D268" s="611"/>
      <c r="E268" s="611"/>
      <c r="F268" s="611"/>
      <c r="G268" s="611"/>
      <c r="H268" s="611"/>
      <c r="I268" s="611"/>
    </row>
    <row r="269" spans="1:9">
      <c r="A269" s="611"/>
      <c r="B269" s="611"/>
      <c r="C269" s="611"/>
      <c r="D269" s="611"/>
      <c r="E269" s="611"/>
      <c r="F269" s="611"/>
      <c r="G269" s="611"/>
      <c r="H269" s="611"/>
      <c r="I269" s="611"/>
    </row>
    <row r="270" spans="1:9">
      <c r="A270" s="611"/>
      <c r="B270" s="611"/>
      <c r="C270" s="611"/>
      <c r="D270" s="611"/>
      <c r="E270" s="611"/>
      <c r="F270" s="611"/>
      <c r="G270" s="611"/>
      <c r="H270" s="611"/>
      <c r="I270" s="611"/>
    </row>
    <row r="271" spans="1:9">
      <c r="A271" s="611"/>
      <c r="B271" s="611"/>
      <c r="C271" s="611"/>
      <c r="D271" s="611"/>
      <c r="E271" s="611"/>
      <c r="F271" s="611"/>
      <c r="G271" s="611"/>
      <c r="H271" s="611"/>
      <c r="I271" s="611"/>
    </row>
    <row r="272" spans="1:9">
      <c r="A272" s="611"/>
      <c r="B272" s="611"/>
      <c r="C272" s="611"/>
      <c r="D272" s="611"/>
      <c r="E272" s="611"/>
      <c r="F272" s="611"/>
      <c r="G272" s="611"/>
      <c r="H272" s="611"/>
      <c r="I272" s="611"/>
    </row>
    <row r="273" spans="1:9">
      <c r="A273" s="611"/>
      <c r="B273" s="611"/>
      <c r="C273" s="611"/>
      <c r="D273" s="611"/>
      <c r="E273" s="611"/>
      <c r="F273" s="611"/>
      <c r="G273" s="611"/>
      <c r="H273" s="611"/>
      <c r="I273" s="611"/>
    </row>
    <row r="274" spans="1:9">
      <c r="A274" s="611"/>
      <c r="B274" s="611"/>
      <c r="C274" s="611"/>
      <c r="D274" s="611"/>
      <c r="E274" s="611"/>
      <c r="F274" s="611"/>
      <c r="G274" s="611"/>
      <c r="H274" s="611"/>
      <c r="I274" s="611"/>
    </row>
    <row r="275" spans="1:9">
      <c r="A275" s="611"/>
      <c r="B275" s="611"/>
      <c r="C275" s="611"/>
      <c r="D275" s="611"/>
      <c r="E275" s="611"/>
      <c r="F275" s="611"/>
      <c r="G275" s="611"/>
      <c r="H275" s="611"/>
      <c r="I275" s="611"/>
    </row>
    <row r="276" spans="1:9">
      <c r="A276" s="611"/>
      <c r="B276" s="611"/>
      <c r="C276" s="611"/>
      <c r="D276" s="611"/>
      <c r="E276" s="611"/>
      <c r="F276" s="611"/>
      <c r="G276" s="611"/>
      <c r="H276" s="611"/>
      <c r="I276" s="611"/>
    </row>
    <row r="277" spans="1:9">
      <c r="A277" s="611"/>
      <c r="B277" s="611"/>
      <c r="C277" s="611"/>
      <c r="D277" s="611"/>
      <c r="E277" s="611"/>
      <c r="F277" s="611"/>
      <c r="G277" s="611"/>
      <c r="H277" s="611"/>
      <c r="I277" s="611"/>
    </row>
    <row r="278" spans="1:9">
      <c r="A278" s="611"/>
      <c r="B278" s="611"/>
      <c r="C278" s="611"/>
      <c r="D278" s="611"/>
      <c r="E278" s="611"/>
      <c r="F278" s="611"/>
      <c r="G278" s="611"/>
      <c r="H278" s="611"/>
      <c r="I278" s="611"/>
    </row>
    <row r="279" spans="1:9">
      <c r="A279" s="611"/>
      <c r="B279" s="611"/>
      <c r="C279" s="611"/>
      <c r="D279" s="611"/>
      <c r="E279" s="611"/>
      <c r="F279" s="611"/>
      <c r="G279" s="611"/>
      <c r="H279" s="611"/>
      <c r="I279" s="611"/>
    </row>
    <row r="280" spans="1:9">
      <c r="A280" s="611"/>
      <c r="B280" s="611"/>
      <c r="C280" s="611"/>
      <c r="D280" s="611"/>
      <c r="E280" s="611"/>
      <c r="F280" s="611"/>
      <c r="G280" s="611"/>
      <c r="H280" s="611"/>
      <c r="I280" s="611"/>
    </row>
    <row r="281" spans="1:9">
      <c r="A281" s="611"/>
      <c r="B281" s="611"/>
      <c r="C281" s="611"/>
      <c r="D281" s="611"/>
      <c r="E281" s="611"/>
      <c r="F281" s="611"/>
      <c r="G281" s="611"/>
      <c r="H281" s="611"/>
      <c r="I281" s="611"/>
    </row>
    <row r="282" spans="1:9">
      <c r="A282" s="611"/>
      <c r="B282" s="611"/>
      <c r="C282" s="611"/>
      <c r="D282" s="611"/>
      <c r="E282" s="611"/>
      <c r="F282" s="611"/>
      <c r="G282" s="611"/>
      <c r="H282" s="611"/>
      <c r="I282" s="611"/>
    </row>
    <row r="283" spans="1:9">
      <c r="A283" s="611"/>
      <c r="B283" s="611"/>
      <c r="C283" s="611"/>
      <c r="D283" s="611"/>
      <c r="E283" s="611"/>
      <c r="F283" s="611"/>
      <c r="G283" s="611"/>
      <c r="H283" s="611"/>
      <c r="I283" s="611"/>
    </row>
    <row r="284" spans="1:9">
      <c r="A284" s="611"/>
      <c r="B284" s="611"/>
      <c r="C284" s="611"/>
      <c r="D284" s="611"/>
      <c r="E284" s="611"/>
      <c r="F284" s="611"/>
      <c r="G284" s="611"/>
      <c r="H284" s="611"/>
      <c r="I284" s="611"/>
    </row>
    <row r="285" spans="1:9">
      <c r="A285" s="611"/>
      <c r="B285" s="611"/>
      <c r="C285" s="611"/>
      <c r="D285" s="611"/>
      <c r="E285" s="611"/>
      <c r="F285" s="611"/>
      <c r="G285" s="611"/>
      <c r="H285" s="611"/>
      <c r="I285" s="611"/>
    </row>
    <row r="286" spans="1:9">
      <c r="A286" s="611"/>
      <c r="B286" s="611"/>
      <c r="C286" s="611"/>
      <c r="D286" s="611"/>
      <c r="E286" s="611"/>
      <c r="F286" s="611"/>
      <c r="G286" s="611"/>
      <c r="H286" s="611"/>
      <c r="I286" s="611"/>
    </row>
    <row r="287" spans="1:9">
      <c r="A287" s="611"/>
      <c r="B287" s="611"/>
      <c r="C287" s="611"/>
      <c r="D287" s="611"/>
      <c r="E287" s="611"/>
      <c r="F287" s="611"/>
      <c r="G287" s="611"/>
      <c r="H287" s="611"/>
      <c r="I287" s="611"/>
    </row>
    <row r="288" spans="1:9">
      <c r="A288" s="611"/>
      <c r="B288" s="611"/>
      <c r="C288" s="611"/>
      <c r="D288" s="611"/>
      <c r="E288" s="611"/>
      <c r="F288" s="611"/>
      <c r="G288" s="611"/>
      <c r="H288" s="611"/>
      <c r="I288" s="611"/>
    </row>
    <row r="289" spans="1:9">
      <c r="A289" s="611"/>
      <c r="B289" s="611"/>
      <c r="C289" s="611"/>
      <c r="D289" s="611"/>
      <c r="E289" s="611"/>
      <c r="F289" s="611"/>
      <c r="G289" s="611"/>
      <c r="H289" s="611"/>
      <c r="I289" s="611"/>
    </row>
    <row r="290" spans="1:9">
      <c r="A290" s="611"/>
      <c r="B290" s="611"/>
      <c r="C290" s="611"/>
      <c r="D290" s="611"/>
      <c r="E290" s="611"/>
      <c r="F290" s="611"/>
      <c r="G290" s="611"/>
      <c r="H290" s="611"/>
      <c r="I290" s="611"/>
    </row>
    <row r="291" spans="1:9">
      <c r="A291" s="611"/>
      <c r="B291" s="611"/>
      <c r="C291" s="611"/>
      <c r="D291" s="611"/>
      <c r="E291" s="611"/>
      <c r="F291" s="611"/>
      <c r="G291" s="611"/>
      <c r="H291" s="611"/>
      <c r="I291" s="611"/>
    </row>
    <row r="292" spans="1:9">
      <c r="A292" s="611"/>
      <c r="B292" s="611"/>
      <c r="C292" s="611"/>
      <c r="D292" s="611"/>
      <c r="E292" s="611"/>
      <c r="F292" s="611"/>
      <c r="G292" s="611"/>
      <c r="H292" s="611"/>
      <c r="I292" s="611"/>
    </row>
    <row r="293" spans="1:9">
      <c r="A293" s="611"/>
      <c r="B293" s="611"/>
      <c r="C293" s="611"/>
      <c r="D293" s="611"/>
      <c r="E293" s="611"/>
      <c r="F293" s="611"/>
      <c r="G293" s="611"/>
      <c r="H293" s="611"/>
      <c r="I293" s="611"/>
    </row>
    <row r="294" spans="1:9">
      <c r="A294" s="611"/>
      <c r="B294" s="611"/>
      <c r="C294" s="611"/>
      <c r="D294" s="611"/>
      <c r="E294" s="611"/>
      <c r="F294" s="611"/>
      <c r="G294" s="611"/>
      <c r="H294" s="611"/>
      <c r="I294" s="611"/>
    </row>
    <row r="295" spans="1:9">
      <c r="A295" s="611"/>
      <c r="B295" s="611"/>
      <c r="C295" s="611"/>
      <c r="D295" s="611"/>
      <c r="E295" s="611"/>
      <c r="F295" s="611"/>
      <c r="G295" s="611"/>
      <c r="H295" s="611"/>
      <c r="I295" s="611"/>
    </row>
    <row r="296" spans="1:9">
      <c r="A296" s="611"/>
      <c r="B296" s="611"/>
      <c r="C296" s="611"/>
      <c r="D296" s="611"/>
      <c r="E296" s="611"/>
      <c r="F296" s="611"/>
      <c r="G296" s="611"/>
      <c r="H296" s="611"/>
      <c r="I296" s="611"/>
    </row>
    <row r="297" spans="1:9">
      <c r="A297" s="611"/>
      <c r="B297" s="611"/>
      <c r="C297" s="611"/>
      <c r="D297" s="611"/>
      <c r="E297" s="611"/>
      <c r="F297" s="611"/>
      <c r="G297" s="611"/>
      <c r="H297" s="611"/>
      <c r="I297" s="611"/>
    </row>
    <row r="298" spans="1:9">
      <c r="A298" s="611"/>
      <c r="B298" s="611"/>
      <c r="C298" s="611"/>
      <c r="D298" s="611"/>
      <c r="E298" s="611"/>
      <c r="F298" s="611"/>
      <c r="G298" s="611"/>
      <c r="H298" s="611"/>
      <c r="I298" s="611"/>
    </row>
    <row r="299" spans="1:9">
      <c r="A299" s="611"/>
      <c r="B299" s="611"/>
      <c r="C299" s="611"/>
      <c r="D299" s="611"/>
      <c r="E299" s="611"/>
      <c r="F299" s="611"/>
      <c r="G299" s="611"/>
      <c r="H299" s="611"/>
      <c r="I299" s="611"/>
    </row>
    <row r="300" spans="1:9">
      <c r="A300" s="611"/>
      <c r="B300" s="611"/>
      <c r="C300" s="611"/>
      <c r="D300" s="611"/>
      <c r="E300" s="611"/>
      <c r="F300" s="611"/>
      <c r="G300" s="611"/>
      <c r="H300" s="611"/>
      <c r="I300" s="611"/>
    </row>
    <row r="301" spans="1:9">
      <c r="A301" s="611"/>
      <c r="B301" s="611"/>
      <c r="C301" s="611"/>
      <c r="D301" s="611"/>
      <c r="E301" s="611"/>
      <c r="F301" s="611"/>
      <c r="G301" s="611"/>
      <c r="H301" s="611"/>
      <c r="I301" s="611"/>
    </row>
    <row r="302" spans="1:9">
      <c r="A302" s="611"/>
      <c r="B302" s="611"/>
      <c r="C302" s="611"/>
      <c r="D302" s="611"/>
      <c r="E302" s="611"/>
      <c r="F302" s="611"/>
      <c r="G302" s="611"/>
      <c r="H302" s="611"/>
      <c r="I302" s="611"/>
    </row>
    <row r="303" spans="1:9">
      <c r="A303" s="611"/>
      <c r="B303" s="611"/>
      <c r="C303" s="611"/>
      <c r="D303" s="611"/>
      <c r="E303" s="611"/>
      <c r="F303" s="611"/>
      <c r="G303" s="611"/>
      <c r="H303" s="611"/>
      <c r="I303" s="611"/>
    </row>
    <row r="304" spans="1:9">
      <c r="A304" s="611"/>
      <c r="B304" s="611"/>
      <c r="C304" s="611"/>
      <c r="D304" s="611"/>
      <c r="E304" s="611"/>
      <c r="F304" s="611"/>
      <c r="G304" s="611"/>
      <c r="H304" s="611"/>
      <c r="I304" s="611"/>
    </row>
    <row r="305" spans="1:9">
      <c r="A305" s="611"/>
      <c r="B305" s="611"/>
      <c r="C305" s="611"/>
      <c r="D305" s="611"/>
      <c r="E305" s="611"/>
      <c r="F305" s="611"/>
      <c r="G305" s="611"/>
      <c r="H305" s="611"/>
      <c r="I305" s="611"/>
    </row>
    <row r="306" spans="1:9">
      <c r="A306" s="611"/>
      <c r="B306" s="611"/>
      <c r="C306" s="611"/>
      <c r="D306" s="611"/>
      <c r="E306" s="611"/>
      <c r="F306" s="611"/>
      <c r="G306" s="611"/>
      <c r="H306" s="611"/>
      <c r="I306" s="611"/>
    </row>
    <row r="307" spans="1:9">
      <c r="A307" s="611"/>
      <c r="B307" s="611"/>
      <c r="C307" s="611"/>
      <c r="D307" s="611"/>
      <c r="E307" s="611"/>
      <c r="F307" s="611"/>
      <c r="G307" s="611"/>
      <c r="H307" s="611"/>
      <c r="I307" s="611"/>
    </row>
    <row r="308" spans="1:9">
      <c r="A308" s="611"/>
      <c r="B308" s="611"/>
      <c r="C308" s="611"/>
      <c r="D308" s="611"/>
      <c r="E308" s="611"/>
      <c r="F308" s="611"/>
      <c r="G308" s="611"/>
      <c r="H308" s="611"/>
      <c r="I308" s="611"/>
    </row>
    <row r="309" spans="1:9">
      <c r="A309" s="611"/>
      <c r="B309" s="611"/>
      <c r="C309" s="611"/>
      <c r="D309" s="611"/>
      <c r="E309" s="611"/>
      <c r="F309" s="611"/>
      <c r="G309" s="611"/>
      <c r="H309" s="611"/>
      <c r="I309" s="611"/>
    </row>
    <row r="310" spans="1:9">
      <c r="A310" s="611"/>
      <c r="B310" s="611"/>
      <c r="C310" s="611"/>
      <c r="D310" s="611"/>
      <c r="E310" s="611"/>
      <c r="F310" s="611"/>
      <c r="G310" s="611"/>
      <c r="H310" s="611"/>
      <c r="I310" s="611"/>
    </row>
    <row r="311" spans="1:9">
      <c r="A311" s="611"/>
      <c r="B311" s="611"/>
      <c r="C311" s="611"/>
      <c r="D311" s="611"/>
      <c r="E311" s="611"/>
      <c r="F311" s="611"/>
      <c r="G311" s="611"/>
      <c r="H311" s="611"/>
      <c r="I311" s="611"/>
    </row>
    <row r="312" spans="1:9">
      <c r="A312" s="611"/>
      <c r="B312" s="611"/>
      <c r="C312" s="611"/>
      <c r="D312" s="611"/>
      <c r="E312" s="611"/>
      <c r="F312" s="611"/>
      <c r="G312" s="611"/>
      <c r="H312" s="611"/>
      <c r="I312" s="611"/>
    </row>
    <row r="313" spans="1:9">
      <c r="A313" s="611"/>
      <c r="B313" s="611"/>
      <c r="C313" s="611"/>
      <c r="D313" s="611"/>
      <c r="E313" s="611"/>
      <c r="F313" s="611"/>
      <c r="G313" s="611"/>
      <c r="H313" s="611"/>
      <c r="I313" s="611"/>
    </row>
    <row r="314" spans="1:9">
      <c r="A314" s="611"/>
      <c r="B314" s="611"/>
      <c r="C314" s="611"/>
      <c r="D314" s="611"/>
      <c r="E314" s="611"/>
      <c r="F314" s="611"/>
      <c r="G314" s="611"/>
      <c r="H314" s="611"/>
      <c r="I314" s="611"/>
    </row>
    <row r="315" spans="1:9">
      <c r="A315" s="611"/>
      <c r="B315" s="611"/>
      <c r="C315" s="611"/>
      <c r="D315" s="611"/>
      <c r="E315" s="611"/>
      <c r="F315" s="611"/>
      <c r="G315" s="611"/>
      <c r="H315" s="611"/>
      <c r="I315" s="611"/>
    </row>
    <row r="316" spans="1:9">
      <c r="A316" s="611"/>
      <c r="B316" s="611"/>
      <c r="C316" s="611"/>
      <c r="D316" s="611"/>
      <c r="E316" s="611"/>
      <c r="F316" s="611"/>
      <c r="G316" s="611"/>
      <c r="H316" s="611"/>
      <c r="I316" s="611"/>
    </row>
    <row r="317" spans="1:9">
      <c r="A317" s="611"/>
      <c r="B317" s="611"/>
      <c r="C317" s="611"/>
      <c r="D317" s="611"/>
      <c r="E317" s="611"/>
      <c r="F317" s="611"/>
      <c r="G317" s="611"/>
      <c r="H317" s="611"/>
      <c r="I317" s="611"/>
    </row>
    <row r="318" spans="1:9">
      <c r="A318" s="611"/>
      <c r="B318" s="611"/>
      <c r="C318" s="611"/>
      <c r="D318" s="611"/>
      <c r="E318" s="611"/>
      <c r="F318" s="611"/>
      <c r="G318" s="611"/>
      <c r="H318" s="611"/>
      <c r="I318" s="611"/>
    </row>
    <row r="319" spans="1:9">
      <c r="A319" s="611"/>
      <c r="B319" s="611"/>
      <c r="C319" s="611"/>
      <c r="D319" s="611"/>
      <c r="E319" s="611"/>
      <c r="F319" s="611"/>
      <c r="G319" s="611"/>
      <c r="H319" s="611"/>
      <c r="I319" s="611"/>
    </row>
    <row r="320" spans="1:9">
      <c r="A320" s="611"/>
      <c r="B320" s="611"/>
      <c r="C320" s="611"/>
      <c r="D320" s="611"/>
      <c r="E320" s="611"/>
      <c r="F320" s="611"/>
      <c r="G320" s="611"/>
      <c r="H320" s="611"/>
      <c r="I320" s="611"/>
    </row>
    <row r="321" spans="1:9">
      <c r="A321" s="611"/>
      <c r="B321" s="611"/>
      <c r="C321" s="611"/>
      <c r="D321" s="611"/>
      <c r="E321" s="611"/>
      <c r="F321" s="611"/>
      <c r="G321" s="611"/>
      <c r="H321" s="611"/>
      <c r="I321" s="611"/>
    </row>
    <row r="322" spans="1:9">
      <c r="A322" s="611"/>
      <c r="B322" s="611"/>
      <c r="C322" s="611"/>
      <c r="D322" s="611"/>
      <c r="E322" s="611"/>
      <c r="F322" s="611"/>
      <c r="G322" s="611"/>
      <c r="H322" s="611"/>
      <c r="I322" s="611"/>
    </row>
    <row r="323" spans="1:9">
      <c r="A323" s="611"/>
      <c r="B323" s="611"/>
      <c r="C323" s="611"/>
      <c r="D323" s="611"/>
      <c r="E323" s="611"/>
      <c r="F323" s="611"/>
      <c r="G323" s="611"/>
      <c r="H323" s="611"/>
      <c r="I323" s="611"/>
    </row>
    <row r="324" spans="1:9">
      <c r="A324" s="611"/>
      <c r="B324" s="611"/>
      <c r="C324" s="611"/>
      <c r="D324" s="611"/>
      <c r="E324" s="611"/>
      <c r="F324" s="611"/>
      <c r="G324" s="611"/>
      <c r="H324" s="611"/>
      <c r="I324" s="611"/>
    </row>
    <row r="325" spans="1:9">
      <c r="A325" s="611"/>
      <c r="B325" s="611"/>
      <c r="C325" s="611"/>
      <c r="D325" s="611"/>
      <c r="E325" s="611"/>
      <c r="F325" s="611"/>
      <c r="G325" s="611"/>
      <c r="H325" s="611"/>
      <c r="I325" s="611"/>
    </row>
    <row r="326" spans="1:9">
      <c r="A326" s="611"/>
      <c r="B326" s="611"/>
      <c r="C326" s="611"/>
      <c r="D326" s="611"/>
      <c r="E326" s="611"/>
      <c r="F326" s="611"/>
      <c r="G326" s="611"/>
      <c r="H326" s="611"/>
      <c r="I326" s="611"/>
    </row>
    <row r="327" spans="1:9">
      <c r="A327" s="611"/>
      <c r="B327" s="611"/>
      <c r="C327" s="611"/>
      <c r="D327" s="611"/>
      <c r="E327" s="611"/>
      <c r="F327" s="611"/>
      <c r="G327" s="611"/>
      <c r="H327" s="611"/>
      <c r="I327" s="611"/>
    </row>
    <row r="328" spans="1:9">
      <c r="A328" s="611"/>
      <c r="B328" s="611"/>
      <c r="C328" s="611"/>
      <c r="D328" s="611"/>
      <c r="E328" s="611"/>
      <c r="F328" s="611"/>
      <c r="G328" s="611"/>
      <c r="H328" s="611"/>
      <c r="I328" s="611"/>
    </row>
    <row r="329" spans="1:9">
      <c r="A329" s="611"/>
      <c r="B329" s="611"/>
      <c r="C329" s="611"/>
      <c r="D329" s="611"/>
      <c r="E329" s="611"/>
      <c r="F329" s="611"/>
      <c r="G329" s="611"/>
      <c r="H329" s="611"/>
      <c r="I329" s="611"/>
    </row>
    <row r="330" spans="1:9">
      <c r="A330" s="611"/>
      <c r="B330" s="611"/>
      <c r="C330" s="611"/>
      <c r="D330" s="611"/>
      <c r="E330" s="611"/>
      <c r="F330" s="611"/>
      <c r="G330" s="611"/>
      <c r="H330" s="611"/>
      <c r="I330" s="611"/>
    </row>
    <row r="331" spans="1:9">
      <c r="A331" s="611"/>
      <c r="B331" s="611"/>
      <c r="C331" s="611"/>
      <c r="D331" s="611"/>
      <c r="E331" s="611"/>
      <c r="F331" s="611"/>
      <c r="G331" s="611"/>
      <c r="H331" s="611"/>
      <c r="I331" s="611"/>
    </row>
    <row r="332" spans="1:9">
      <c r="A332" s="611"/>
      <c r="B332" s="611"/>
      <c r="C332" s="611"/>
      <c r="D332" s="611"/>
      <c r="E332" s="611"/>
      <c r="F332" s="611"/>
      <c r="G332" s="611"/>
      <c r="H332" s="611"/>
      <c r="I332" s="611"/>
    </row>
    <row r="333" spans="1:9">
      <c r="A333" s="611"/>
      <c r="B333" s="611"/>
      <c r="C333" s="611"/>
      <c r="D333" s="611"/>
      <c r="E333" s="611"/>
      <c r="F333" s="611"/>
      <c r="G333" s="611"/>
      <c r="H333" s="611"/>
      <c r="I333" s="611"/>
    </row>
    <row r="334" spans="1:9">
      <c r="A334" s="611"/>
      <c r="B334" s="611"/>
      <c r="C334" s="611"/>
      <c r="D334" s="611"/>
      <c r="E334" s="611"/>
      <c r="F334" s="611"/>
      <c r="G334" s="611"/>
      <c r="H334" s="611"/>
      <c r="I334" s="611"/>
    </row>
    <row r="335" spans="1:9">
      <c r="A335" s="611"/>
      <c r="B335" s="611"/>
      <c r="C335" s="611"/>
      <c r="D335" s="611"/>
      <c r="E335" s="611"/>
      <c r="F335" s="611"/>
      <c r="G335" s="611"/>
      <c r="H335" s="611"/>
      <c r="I335" s="611"/>
    </row>
    <row r="336" spans="1:9">
      <c r="A336" s="611"/>
      <c r="B336" s="611"/>
      <c r="C336" s="611"/>
      <c r="D336" s="611"/>
      <c r="E336" s="611"/>
      <c r="F336" s="611"/>
      <c r="G336" s="611"/>
      <c r="H336" s="611"/>
      <c r="I336" s="611"/>
    </row>
    <row r="337" spans="1:9">
      <c r="A337" s="611"/>
      <c r="B337" s="611"/>
      <c r="C337" s="611"/>
      <c r="D337" s="611"/>
      <c r="E337" s="611"/>
      <c r="F337" s="611"/>
      <c r="G337" s="611"/>
      <c r="H337" s="611"/>
      <c r="I337" s="611"/>
    </row>
    <row r="338" spans="1:9">
      <c r="A338" s="611"/>
      <c r="B338" s="611"/>
      <c r="C338" s="611"/>
      <c r="D338" s="611"/>
      <c r="E338" s="611"/>
      <c r="F338" s="611"/>
      <c r="G338" s="611"/>
      <c r="H338" s="611"/>
      <c r="I338" s="611"/>
    </row>
    <row r="339" spans="1:9">
      <c r="A339" s="611"/>
      <c r="B339" s="611"/>
      <c r="C339" s="611"/>
      <c r="D339" s="611"/>
      <c r="E339" s="611"/>
      <c r="F339" s="611"/>
      <c r="G339" s="611"/>
      <c r="H339" s="611"/>
      <c r="I339" s="611"/>
    </row>
    <row r="340" spans="1:9">
      <c r="A340" s="611"/>
      <c r="B340" s="611"/>
      <c r="C340" s="611"/>
      <c r="D340" s="611"/>
      <c r="E340" s="611"/>
      <c r="F340" s="611"/>
      <c r="G340" s="611"/>
      <c r="H340" s="611"/>
      <c r="I340" s="611"/>
    </row>
    <row r="341" spans="1:9">
      <c r="A341" s="611"/>
      <c r="B341" s="611"/>
      <c r="C341" s="611"/>
      <c r="D341" s="611"/>
      <c r="E341" s="611"/>
      <c r="F341" s="611"/>
      <c r="G341" s="611"/>
      <c r="H341" s="611"/>
      <c r="I341" s="611"/>
    </row>
    <row r="342" spans="1:9">
      <c r="A342" s="611"/>
      <c r="B342" s="611"/>
      <c r="C342" s="611"/>
      <c r="D342" s="611"/>
      <c r="E342" s="611"/>
      <c r="F342" s="611"/>
      <c r="G342" s="611"/>
      <c r="H342" s="611"/>
      <c r="I342" s="611"/>
    </row>
    <row r="343" spans="1:9">
      <c r="A343" s="611"/>
      <c r="B343" s="611"/>
      <c r="C343" s="611"/>
      <c r="D343" s="611"/>
      <c r="E343" s="611"/>
      <c r="F343" s="611"/>
      <c r="G343" s="611"/>
      <c r="H343" s="611"/>
      <c r="I343" s="611"/>
    </row>
    <row r="344" spans="1:9">
      <c r="A344" s="611"/>
      <c r="B344" s="611"/>
      <c r="C344" s="611"/>
      <c r="D344" s="611"/>
      <c r="E344" s="611"/>
      <c r="F344" s="611"/>
      <c r="G344" s="611"/>
      <c r="H344" s="611"/>
      <c r="I344" s="611"/>
    </row>
    <row r="345" spans="1:9">
      <c r="A345" s="611"/>
      <c r="B345" s="611"/>
      <c r="C345" s="611"/>
      <c r="D345" s="611"/>
      <c r="E345" s="611"/>
      <c r="F345" s="611"/>
      <c r="G345" s="611"/>
      <c r="H345" s="611"/>
      <c r="I345" s="611"/>
    </row>
    <row r="346" spans="1:9">
      <c r="A346" s="611"/>
      <c r="B346" s="611"/>
      <c r="C346" s="611"/>
      <c r="D346" s="611"/>
      <c r="E346" s="611"/>
      <c r="F346" s="611"/>
      <c r="G346" s="611"/>
      <c r="H346" s="611"/>
      <c r="I346" s="611"/>
    </row>
    <row r="347" spans="1:9">
      <c r="A347" s="611"/>
      <c r="B347" s="611"/>
      <c r="C347" s="611"/>
      <c r="D347" s="611"/>
      <c r="E347" s="611"/>
      <c r="F347" s="611"/>
      <c r="G347" s="611"/>
      <c r="H347" s="611"/>
      <c r="I347" s="611"/>
    </row>
    <row r="348" spans="1:9">
      <c r="A348" s="611"/>
      <c r="B348" s="611"/>
      <c r="C348" s="611"/>
      <c r="D348" s="611"/>
      <c r="E348" s="611"/>
      <c r="F348" s="611"/>
      <c r="G348" s="611"/>
      <c r="H348" s="611"/>
      <c r="I348" s="611"/>
    </row>
    <row r="349" spans="1:9">
      <c r="A349" s="611"/>
      <c r="B349" s="611"/>
      <c r="C349" s="611"/>
      <c r="D349" s="611"/>
      <c r="E349" s="611"/>
      <c r="F349" s="611"/>
      <c r="G349" s="611"/>
      <c r="H349" s="611"/>
      <c r="I349" s="611"/>
    </row>
    <row r="350" spans="1:9">
      <c r="A350" s="611"/>
      <c r="B350" s="611"/>
      <c r="C350" s="611"/>
      <c r="D350" s="611"/>
      <c r="E350" s="611"/>
      <c r="F350" s="611"/>
      <c r="G350" s="611"/>
      <c r="H350" s="611"/>
      <c r="I350" s="611"/>
    </row>
    <row r="351" spans="1:9">
      <c r="A351" s="611"/>
      <c r="B351" s="611"/>
      <c r="C351" s="611"/>
      <c r="D351" s="611"/>
      <c r="E351" s="611"/>
      <c r="F351" s="611"/>
      <c r="G351" s="611"/>
      <c r="H351" s="611"/>
      <c r="I351" s="611"/>
    </row>
    <row r="352" spans="1:9">
      <c r="A352" s="611"/>
      <c r="B352" s="611"/>
      <c r="C352" s="611"/>
      <c r="D352" s="611"/>
      <c r="E352" s="611"/>
      <c r="F352" s="611"/>
      <c r="G352" s="611"/>
      <c r="H352" s="611"/>
      <c r="I352" s="611"/>
    </row>
    <row r="353" spans="1:9">
      <c r="A353" s="611"/>
      <c r="B353" s="611"/>
      <c r="C353" s="611"/>
      <c r="D353" s="611"/>
      <c r="E353" s="611"/>
      <c r="F353" s="611"/>
      <c r="G353" s="611"/>
      <c r="H353" s="611"/>
      <c r="I353" s="611"/>
    </row>
    <row r="354" spans="1:9">
      <c r="A354" s="611"/>
      <c r="B354" s="611"/>
      <c r="C354" s="611"/>
      <c r="D354" s="611"/>
      <c r="E354" s="611"/>
      <c r="F354" s="611"/>
      <c r="G354" s="611"/>
      <c r="H354" s="611"/>
      <c r="I354" s="611"/>
    </row>
    <row r="355" spans="1:9">
      <c r="A355" s="611"/>
      <c r="B355" s="611"/>
      <c r="C355" s="611"/>
      <c r="D355" s="611"/>
      <c r="E355" s="611"/>
      <c r="F355" s="611"/>
      <c r="G355" s="611"/>
      <c r="H355" s="611"/>
      <c r="I355" s="611"/>
    </row>
    <row r="356" spans="1:9">
      <c r="A356" s="611"/>
      <c r="B356" s="611"/>
      <c r="C356" s="611"/>
      <c r="D356" s="611"/>
      <c r="E356" s="611"/>
      <c r="F356" s="611"/>
      <c r="G356" s="611"/>
      <c r="H356" s="611"/>
      <c r="I356" s="611"/>
    </row>
    <row r="357" spans="1:9">
      <c r="A357" s="611"/>
      <c r="B357" s="611"/>
      <c r="C357" s="611"/>
      <c r="D357" s="611"/>
      <c r="E357" s="611"/>
      <c r="F357" s="611"/>
      <c r="G357" s="611"/>
      <c r="H357" s="611"/>
      <c r="I357" s="611"/>
    </row>
    <row r="358" spans="1:9">
      <c r="A358" s="611"/>
      <c r="B358" s="611"/>
      <c r="C358" s="611"/>
      <c r="D358" s="611"/>
      <c r="E358" s="611"/>
      <c r="F358" s="611"/>
      <c r="G358" s="611"/>
      <c r="H358" s="611"/>
      <c r="I358" s="611"/>
    </row>
    <row r="359" spans="1:9">
      <c r="A359" s="611"/>
      <c r="B359" s="611"/>
      <c r="C359" s="611"/>
      <c r="D359" s="611"/>
      <c r="E359" s="611"/>
      <c r="F359" s="611"/>
      <c r="G359" s="611"/>
      <c r="H359" s="611"/>
      <c r="I359" s="611"/>
    </row>
    <row r="360" spans="1:9">
      <c r="A360" s="611"/>
      <c r="B360" s="611"/>
      <c r="C360" s="611"/>
      <c r="D360" s="611"/>
      <c r="E360" s="611"/>
      <c r="F360" s="611"/>
      <c r="G360" s="611"/>
      <c r="H360" s="611"/>
      <c r="I360" s="611"/>
    </row>
    <row r="361" spans="1:9">
      <c r="A361" s="611"/>
      <c r="B361" s="611"/>
      <c r="C361" s="611"/>
      <c r="D361" s="611"/>
      <c r="E361" s="611"/>
      <c r="F361" s="611"/>
      <c r="G361" s="611"/>
      <c r="H361" s="611"/>
      <c r="I361" s="611"/>
    </row>
    <row r="362" spans="1:9">
      <c r="A362" s="611"/>
      <c r="B362" s="611"/>
      <c r="C362" s="611"/>
      <c r="D362" s="611"/>
      <c r="E362" s="611"/>
      <c r="F362" s="611"/>
      <c r="G362" s="611"/>
      <c r="H362" s="611"/>
      <c r="I362" s="611"/>
    </row>
    <row r="363" spans="1:9">
      <c r="A363" s="611"/>
      <c r="B363" s="611"/>
      <c r="C363" s="611"/>
      <c r="D363" s="611"/>
      <c r="E363" s="611"/>
      <c r="F363" s="611"/>
      <c r="G363" s="611"/>
      <c r="H363" s="611"/>
      <c r="I363" s="611"/>
    </row>
    <row r="364" spans="1:9">
      <c r="A364" s="611"/>
      <c r="B364" s="611"/>
      <c r="C364" s="611"/>
      <c r="D364" s="611"/>
      <c r="E364" s="611"/>
      <c r="F364" s="611"/>
      <c r="G364" s="611"/>
      <c r="H364" s="611"/>
      <c r="I364" s="611"/>
    </row>
    <row r="365" spans="1:9">
      <c r="A365" s="611"/>
      <c r="B365" s="611"/>
      <c r="C365" s="611"/>
      <c r="D365" s="611"/>
      <c r="E365" s="611"/>
      <c r="F365" s="611"/>
      <c r="G365" s="611"/>
      <c r="H365" s="611"/>
      <c r="I365" s="611"/>
    </row>
    <row r="366" spans="1:9">
      <c r="A366" s="611"/>
      <c r="B366" s="611"/>
      <c r="C366" s="611"/>
      <c r="D366" s="611"/>
      <c r="E366" s="611"/>
      <c r="F366" s="611"/>
      <c r="G366" s="611"/>
      <c r="H366" s="611"/>
      <c r="I366" s="611"/>
    </row>
    <row r="367" spans="1:9">
      <c r="A367" s="611"/>
      <c r="B367" s="611"/>
      <c r="C367" s="611"/>
      <c r="D367" s="611"/>
      <c r="E367" s="611"/>
      <c r="F367" s="611"/>
      <c r="G367" s="611"/>
      <c r="H367" s="611"/>
      <c r="I367" s="611"/>
    </row>
    <row r="368" spans="1:9">
      <c r="A368" s="611"/>
      <c r="B368" s="611"/>
      <c r="C368" s="611"/>
      <c r="D368" s="611"/>
      <c r="E368" s="611"/>
      <c r="F368" s="611"/>
      <c r="G368" s="611"/>
      <c r="H368" s="611"/>
      <c r="I368" s="611"/>
    </row>
    <row r="369" spans="1:9">
      <c r="A369" s="611"/>
      <c r="B369" s="611"/>
      <c r="C369" s="611"/>
      <c r="D369" s="611"/>
      <c r="E369" s="611"/>
      <c r="F369" s="611"/>
      <c r="G369" s="611"/>
      <c r="H369" s="611"/>
      <c r="I369" s="611"/>
    </row>
    <row r="370" spans="1:9">
      <c r="A370" s="611"/>
      <c r="B370" s="611"/>
      <c r="C370" s="611"/>
      <c r="D370" s="611"/>
      <c r="E370" s="611"/>
      <c r="F370" s="611"/>
      <c r="G370" s="611"/>
      <c r="H370" s="611"/>
      <c r="I370" s="611"/>
    </row>
    <row r="371" spans="1:9">
      <c r="A371" s="611"/>
      <c r="B371" s="611"/>
      <c r="C371" s="611"/>
      <c r="D371" s="611"/>
      <c r="E371" s="611"/>
      <c r="F371" s="611"/>
      <c r="G371" s="611"/>
      <c r="H371" s="611"/>
      <c r="I371" s="611"/>
    </row>
    <row r="372" spans="1:9">
      <c r="A372" s="611"/>
      <c r="B372" s="611"/>
      <c r="C372" s="611"/>
      <c r="D372" s="611"/>
      <c r="E372" s="611"/>
      <c r="F372" s="611"/>
      <c r="G372" s="611"/>
      <c r="H372" s="611"/>
      <c r="I372" s="611"/>
    </row>
    <row r="373" spans="1:9">
      <c r="A373" s="611"/>
      <c r="B373" s="611"/>
      <c r="C373" s="611"/>
      <c r="D373" s="611"/>
      <c r="E373" s="611"/>
      <c r="F373" s="611"/>
      <c r="G373" s="611"/>
      <c r="H373" s="611"/>
      <c r="I373" s="611"/>
    </row>
    <row r="374" spans="1:9">
      <c r="A374" s="611"/>
      <c r="B374" s="611"/>
      <c r="C374" s="611"/>
      <c r="D374" s="611"/>
      <c r="E374" s="611"/>
      <c r="F374" s="611"/>
      <c r="G374" s="611"/>
      <c r="H374" s="611"/>
      <c r="I374" s="611"/>
    </row>
    <row r="375" spans="1:9">
      <c r="A375" s="611"/>
      <c r="B375" s="611"/>
      <c r="C375" s="611"/>
      <c r="D375" s="611"/>
      <c r="E375" s="611"/>
      <c r="F375" s="611"/>
      <c r="G375" s="611"/>
      <c r="H375" s="611"/>
      <c r="I375" s="611"/>
    </row>
    <row r="376" spans="1:9">
      <c r="A376" s="611"/>
      <c r="B376" s="611"/>
      <c r="C376" s="611"/>
      <c r="D376" s="611"/>
      <c r="E376" s="611"/>
      <c r="F376" s="611"/>
      <c r="G376" s="611"/>
      <c r="H376" s="611"/>
      <c r="I376" s="611"/>
    </row>
    <row r="377" spans="1:9">
      <c r="A377" s="611"/>
      <c r="B377" s="611"/>
      <c r="C377" s="611"/>
      <c r="D377" s="611"/>
      <c r="E377" s="611"/>
      <c r="F377" s="611"/>
      <c r="G377" s="611"/>
      <c r="H377" s="611"/>
      <c r="I377" s="611"/>
    </row>
    <row r="378" spans="1:9">
      <c r="A378" s="611"/>
      <c r="B378" s="611"/>
      <c r="C378" s="611"/>
      <c r="D378" s="611"/>
      <c r="E378" s="611"/>
      <c r="F378" s="611"/>
      <c r="G378" s="611"/>
      <c r="H378" s="611"/>
      <c r="I378" s="611"/>
    </row>
    <row r="379" spans="1:9">
      <c r="A379" s="611"/>
      <c r="B379" s="611"/>
      <c r="C379" s="611"/>
      <c r="D379" s="611"/>
      <c r="E379" s="611"/>
      <c r="F379" s="611"/>
      <c r="G379" s="611"/>
      <c r="H379" s="611"/>
      <c r="I379" s="611"/>
    </row>
    <row r="380" spans="1:9">
      <c r="A380" s="611"/>
      <c r="B380" s="611"/>
      <c r="C380" s="611"/>
      <c r="D380" s="611"/>
      <c r="E380" s="611"/>
      <c r="F380" s="611"/>
      <c r="G380" s="611"/>
      <c r="H380" s="611"/>
      <c r="I380" s="611"/>
    </row>
    <row r="381" spans="1:9">
      <c r="A381" s="611"/>
      <c r="B381" s="611"/>
      <c r="C381" s="611"/>
      <c r="D381" s="611"/>
      <c r="E381" s="611"/>
      <c r="F381" s="611"/>
      <c r="G381" s="611"/>
      <c r="H381" s="611"/>
      <c r="I381" s="611"/>
    </row>
    <row r="382" spans="1:9">
      <c r="A382" s="611"/>
      <c r="B382" s="611"/>
      <c r="C382" s="611"/>
      <c r="D382" s="611"/>
      <c r="E382" s="611"/>
      <c r="F382" s="611"/>
      <c r="G382" s="611"/>
      <c r="H382" s="611"/>
      <c r="I382" s="611"/>
    </row>
    <row r="383" spans="1:9">
      <c r="A383" s="611"/>
      <c r="B383" s="611"/>
      <c r="C383" s="611"/>
      <c r="D383" s="611"/>
      <c r="E383" s="611"/>
      <c r="F383" s="611"/>
      <c r="G383" s="611"/>
      <c r="H383" s="611"/>
      <c r="I383" s="611"/>
    </row>
    <row r="384" spans="1:9">
      <c r="A384" s="611"/>
      <c r="B384" s="611"/>
      <c r="C384" s="611"/>
      <c r="D384" s="611"/>
      <c r="E384" s="611"/>
      <c r="F384" s="611"/>
      <c r="G384" s="611"/>
      <c r="H384" s="611"/>
      <c r="I384" s="611"/>
    </row>
    <row r="385" spans="1:9">
      <c r="A385" s="611"/>
      <c r="B385" s="611"/>
      <c r="C385" s="611"/>
      <c r="D385" s="611"/>
      <c r="E385" s="611"/>
      <c r="F385" s="611"/>
      <c r="G385" s="611"/>
      <c r="H385" s="611"/>
      <c r="I385" s="611"/>
    </row>
    <row r="386" spans="1:9">
      <c r="A386" s="611"/>
      <c r="B386" s="611"/>
      <c r="C386" s="611"/>
      <c r="D386" s="611"/>
      <c r="E386" s="611"/>
      <c r="F386" s="611"/>
      <c r="G386" s="611"/>
      <c r="H386" s="611"/>
      <c r="I386" s="611"/>
    </row>
    <row r="387" spans="1:9">
      <c r="A387" s="611"/>
      <c r="B387" s="611"/>
      <c r="C387" s="611"/>
      <c r="D387" s="611"/>
      <c r="E387" s="611"/>
      <c r="F387" s="611"/>
      <c r="G387" s="611"/>
      <c r="H387" s="611"/>
      <c r="I387" s="611"/>
    </row>
    <row r="388" spans="1:9">
      <c r="A388" s="611"/>
      <c r="B388" s="611"/>
      <c r="C388" s="611"/>
      <c r="D388" s="611"/>
      <c r="E388" s="611"/>
      <c r="F388" s="611"/>
      <c r="G388" s="611"/>
      <c r="H388" s="611"/>
      <c r="I388" s="611"/>
    </row>
    <row r="389" spans="1:9">
      <c r="A389" s="611"/>
      <c r="B389" s="611"/>
      <c r="C389" s="611"/>
      <c r="D389" s="611"/>
      <c r="E389" s="611"/>
      <c r="F389" s="611"/>
      <c r="G389" s="611"/>
      <c r="H389" s="611"/>
      <c r="I389" s="611"/>
    </row>
    <row r="390" spans="1:9">
      <c r="A390" s="611"/>
      <c r="B390" s="611"/>
      <c r="C390" s="611"/>
      <c r="D390" s="611"/>
      <c r="E390" s="611"/>
      <c r="F390" s="611"/>
      <c r="G390" s="611"/>
      <c r="H390" s="611"/>
      <c r="I390" s="611"/>
    </row>
    <row r="391" spans="1:9">
      <c r="A391" s="611"/>
      <c r="B391" s="611"/>
      <c r="C391" s="611"/>
      <c r="D391" s="611"/>
      <c r="E391" s="611"/>
      <c r="F391" s="611"/>
      <c r="G391" s="611"/>
      <c r="H391" s="611"/>
      <c r="I391" s="611"/>
    </row>
    <row r="392" spans="1:9">
      <c r="A392" s="611"/>
      <c r="B392" s="611"/>
      <c r="C392" s="611"/>
      <c r="D392" s="611"/>
      <c r="E392" s="611"/>
      <c r="F392" s="611"/>
      <c r="G392" s="611"/>
      <c r="H392" s="611"/>
      <c r="I392" s="611"/>
    </row>
    <row r="393" spans="1:9">
      <c r="A393" s="611"/>
      <c r="B393" s="611"/>
      <c r="C393" s="611"/>
      <c r="D393" s="611"/>
      <c r="E393" s="611"/>
      <c r="F393" s="611"/>
      <c r="G393" s="611"/>
      <c r="H393" s="611"/>
      <c r="I393" s="611"/>
    </row>
    <row r="394" spans="1:9">
      <c r="A394" s="611"/>
      <c r="B394" s="611"/>
      <c r="C394" s="611"/>
      <c r="D394" s="611"/>
      <c r="E394" s="611"/>
      <c r="F394" s="611"/>
      <c r="G394" s="611"/>
      <c r="H394" s="611"/>
      <c r="I394" s="611"/>
    </row>
    <row r="395" spans="1:9">
      <c r="A395" s="611"/>
      <c r="B395" s="611"/>
      <c r="C395" s="611"/>
      <c r="D395" s="611"/>
      <c r="E395" s="611"/>
      <c r="F395" s="611"/>
      <c r="G395" s="611"/>
      <c r="H395" s="611"/>
      <c r="I395" s="611"/>
    </row>
    <row r="396" spans="1:9">
      <c r="A396" s="611"/>
      <c r="B396" s="611"/>
      <c r="C396" s="611"/>
      <c r="D396" s="611"/>
      <c r="E396" s="611"/>
      <c r="F396" s="611"/>
      <c r="G396" s="611"/>
      <c r="H396" s="611"/>
      <c r="I396" s="611"/>
    </row>
    <row r="397" spans="1:9">
      <c r="A397" s="611"/>
      <c r="B397" s="611"/>
      <c r="C397" s="611"/>
      <c r="D397" s="611"/>
      <c r="E397" s="611"/>
      <c r="F397" s="611"/>
      <c r="G397" s="611"/>
      <c r="H397" s="611"/>
      <c r="I397" s="611"/>
    </row>
    <row r="398" spans="1:9">
      <c r="A398" s="611"/>
      <c r="B398" s="611"/>
      <c r="C398" s="611"/>
      <c r="D398" s="611"/>
      <c r="E398" s="611"/>
      <c r="F398" s="611"/>
      <c r="G398" s="611"/>
      <c r="H398" s="611"/>
      <c r="I398" s="611"/>
    </row>
    <row r="399" spans="1:9">
      <c r="A399" s="611"/>
      <c r="B399" s="611"/>
      <c r="C399" s="611"/>
      <c r="D399" s="611"/>
      <c r="E399" s="611"/>
      <c r="F399" s="611"/>
      <c r="G399" s="611"/>
      <c r="H399" s="611"/>
      <c r="I399" s="611"/>
    </row>
    <row r="400" spans="1:9">
      <c r="A400" s="611"/>
      <c r="B400" s="611"/>
      <c r="C400" s="611"/>
      <c r="D400" s="611"/>
      <c r="E400" s="611"/>
      <c r="F400" s="611"/>
      <c r="G400" s="611"/>
      <c r="H400" s="611"/>
      <c r="I400" s="611"/>
    </row>
    <row r="401" spans="1:9">
      <c r="A401" s="611"/>
      <c r="B401" s="611"/>
      <c r="C401" s="611"/>
      <c r="D401" s="611"/>
      <c r="E401" s="611"/>
      <c r="F401" s="611"/>
      <c r="G401" s="611"/>
      <c r="H401" s="611"/>
      <c r="I401" s="611"/>
    </row>
    <row r="402" spans="1:9">
      <c r="A402" s="611"/>
      <c r="B402" s="611"/>
      <c r="C402" s="611"/>
      <c r="D402" s="611"/>
      <c r="E402" s="611"/>
      <c r="F402" s="611"/>
      <c r="G402" s="611"/>
      <c r="H402" s="611"/>
      <c r="I402" s="611"/>
    </row>
    <row r="403" spans="1:9">
      <c r="A403" s="611"/>
      <c r="B403" s="611"/>
      <c r="C403" s="611"/>
      <c r="D403" s="611"/>
      <c r="E403" s="611"/>
      <c r="F403" s="611"/>
      <c r="G403" s="611"/>
      <c r="H403" s="611"/>
      <c r="I403" s="611"/>
    </row>
    <row r="404" spans="1:9">
      <c r="A404" s="611"/>
      <c r="B404" s="611"/>
      <c r="C404" s="611"/>
      <c r="D404" s="611"/>
      <c r="E404" s="611"/>
      <c r="F404" s="611"/>
      <c r="G404" s="611"/>
      <c r="H404" s="611"/>
      <c r="I404" s="611"/>
    </row>
    <row r="405" spans="1:9">
      <c r="A405" s="611"/>
      <c r="B405" s="611"/>
      <c r="C405" s="611"/>
      <c r="D405" s="611"/>
      <c r="E405" s="611"/>
      <c r="F405" s="611"/>
      <c r="G405" s="611"/>
      <c r="H405" s="611"/>
      <c r="I405" s="611"/>
    </row>
    <row r="406" spans="1:9">
      <c r="A406" s="611"/>
      <c r="B406" s="611"/>
      <c r="C406" s="611"/>
      <c r="D406" s="611"/>
      <c r="E406" s="611"/>
      <c r="F406" s="611"/>
      <c r="G406" s="611"/>
      <c r="H406" s="611"/>
      <c r="I406" s="611"/>
    </row>
    <row r="407" spans="1:9">
      <c r="A407" s="611"/>
      <c r="B407" s="611"/>
      <c r="C407" s="611"/>
      <c r="D407" s="611"/>
      <c r="E407" s="611"/>
      <c r="F407" s="611"/>
      <c r="G407" s="611"/>
      <c r="H407" s="611"/>
      <c r="I407" s="611"/>
    </row>
    <row r="408" spans="1:9">
      <c r="A408" s="611"/>
      <c r="B408" s="611"/>
      <c r="C408" s="611"/>
      <c r="D408" s="611"/>
      <c r="E408" s="611"/>
      <c r="F408" s="611"/>
      <c r="G408" s="611"/>
      <c r="H408" s="611"/>
      <c r="I408" s="611"/>
    </row>
    <row r="409" spans="1:9">
      <c r="A409" s="611"/>
      <c r="B409" s="611"/>
      <c r="C409" s="611"/>
      <c r="D409" s="611"/>
      <c r="E409" s="611"/>
      <c r="F409" s="611"/>
      <c r="G409" s="611"/>
      <c r="H409" s="611"/>
      <c r="I409" s="611"/>
    </row>
    <row r="410" spans="1:9">
      <c r="A410" s="611"/>
      <c r="B410" s="611"/>
      <c r="C410" s="611"/>
      <c r="D410" s="611"/>
      <c r="E410" s="611"/>
      <c r="F410" s="611"/>
      <c r="G410" s="611"/>
      <c r="H410" s="611"/>
      <c r="I410" s="611"/>
    </row>
    <row r="411" spans="1:9">
      <c r="A411" s="611"/>
      <c r="B411" s="611"/>
      <c r="C411" s="611"/>
      <c r="D411" s="611"/>
      <c r="E411" s="611"/>
      <c r="F411" s="611"/>
      <c r="G411" s="611"/>
      <c r="H411" s="611"/>
      <c r="I411" s="611"/>
    </row>
    <row r="412" spans="1:9">
      <c r="A412" s="611"/>
      <c r="B412" s="611"/>
      <c r="C412" s="611"/>
      <c r="D412" s="611"/>
      <c r="E412" s="611"/>
      <c r="F412" s="611"/>
      <c r="G412" s="611"/>
      <c r="H412" s="611"/>
      <c r="I412" s="611"/>
    </row>
    <row r="413" spans="1:9">
      <c r="A413" s="611"/>
      <c r="B413" s="611"/>
      <c r="C413" s="611"/>
      <c r="D413" s="611"/>
      <c r="E413" s="611"/>
      <c r="F413" s="611"/>
      <c r="G413" s="611"/>
      <c r="H413" s="611"/>
      <c r="I413" s="611"/>
    </row>
    <row r="414" spans="1:9">
      <c r="A414" s="611"/>
      <c r="B414" s="611"/>
      <c r="C414" s="611"/>
      <c r="D414" s="611"/>
      <c r="E414" s="611"/>
      <c r="F414" s="611"/>
      <c r="G414" s="611"/>
      <c r="H414" s="611"/>
      <c r="I414" s="611"/>
    </row>
    <row r="415" spans="1:9">
      <c r="A415" s="611"/>
      <c r="B415" s="611"/>
      <c r="C415" s="611"/>
      <c r="D415" s="611"/>
      <c r="E415" s="611"/>
      <c r="F415" s="611"/>
      <c r="G415" s="611"/>
      <c r="H415" s="611"/>
      <c r="I415" s="611"/>
    </row>
    <row r="416" spans="1:9">
      <c r="A416" s="611"/>
      <c r="B416" s="611"/>
      <c r="C416" s="611"/>
      <c r="D416" s="611"/>
      <c r="E416" s="611"/>
      <c r="F416" s="611"/>
      <c r="G416" s="611"/>
      <c r="H416" s="611"/>
      <c r="I416" s="611"/>
    </row>
    <row r="417" spans="1:9">
      <c r="A417" s="611"/>
      <c r="B417" s="611"/>
      <c r="C417" s="611"/>
      <c r="D417" s="611"/>
      <c r="E417" s="611"/>
      <c r="F417" s="611"/>
      <c r="G417" s="611"/>
      <c r="H417" s="611"/>
      <c r="I417" s="611"/>
    </row>
    <row r="418" spans="1:9">
      <c r="A418" s="611"/>
      <c r="B418" s="611"/>
      <c r="C418" s="611"/>
      <c r="D418" s="611"/>
      <c r="E418" s="611"/>
      <c r="F418" s="611"/>
      <c r="G418" s="611"/>
      <c r="H418" s="611"/>
      <c r="I418" s="611"/>
    </row>
    <row r="419" spans="1:9">
      <c r="A419" s="611"/>
      <c r="B419" s="611"/>
      <c r="C419" s="611"/>
      <c r="D419" s="611"/>
      <c r="E419" s="611"/>
      <c r="F419" s="611"/>
      <c r="G419" s="611"/>
      <c r="H419" s="611"/>
      <c r="I419" s="611"/>
    </row>
    <row r="420" spans="1:9">
      <c r="A420" s="611"/>
      <c r="B420" s="611"/>
      <c r="C420" s="611"/>
      <c r="D420" s="611"/>
      <c r="E420" s="611"/>
      <c r="F420" s="611"/>
      <c r="G420" s="611"/>
      <c r="H420" s="611"/>
      <c r="I420" s="611"/>
    </row>
    <row r="421" spans="1:9">
      <c r="A421" s="611"/>
      <c r="B421" s="611"/>
      <c r="C421" s="611"/>
      <c r="D421" s="611"/>
      <c r="E421" s="611"/>
      <c r="F421" s="611"/>
      <c r="G421" s="611"/>
      <c r="H421" s="611"/>
      <c r="I421" s="611"/>
    </row>
    <row r="422" spans="1:9">
      <c r="A422" s="611"/>
      <c r="B422" s="611"/>
      <c r="C422" s="611"/>
      <c r="D422" s="611"/>
      <c r="E422" s="611"/>
      <c r="F422" s="611"/>
      <c r="G422" s="611"/>
      <c r="H422" s="611"/>
      <c r="I422" s="611"/>
    </row>
    <row r="423" spans="1:9">
      <c r="A423" s="611"/>
      <c r="B423" s="611"/>
      <c r="C423" s="611"/>
      <c r="D423" s="611"/>
      <c r="E423" s="611"/>
      <c r="F423" s="611"/>
      <c r="G423" s="611"/>
      <c r="H423" s="611"/>
      <c r="I423" s="611"/>
    </row>
    <row r="424" spans="1:9">
      <c r="A424" s="611"/>
      <c r="B424" s="611"/>
      <c r="C424" s="611"/>
      <c r="D424" s="611"/>
      <c r="E424" s="611"/>
      <c r="F424" s="611"/>
      <c r="G424" s="611"/>
      <c r="H424" s="611"/>
      <c r="I424" s="611"/>
    </row>
    <row r="425" spans="1:9">
      <c r="A425" s="611"/>
      <c r="B425" s="611"/>
      <c r="C425" s="611"/>
      <c r="D425" s="611"/>
      <c r="E425" s="611"/>
      <c r="F425" s="611"/>
      <c r="G425" s="611"/>
      <c r="H425" s="611"/>
      <c r="I425" s="611"/>
    </row>
    <row r="426" spans="1:9">
      <c r="A426" s="611"/>
      <c r="B426" s="611"/>
      <c r="C426" s="611"/>
      <c r="D426" s="611"/>
      <c r="E426" s="611"/>
      <c r="F426" s="611"/>
      <c r="G426" s="611"/>
      <c r="H426" s="611"/>
      <c r="I426" s="611"/>
    </row>
    <row r="427" spans="1:9">
      <c r="A427" s="611"/>
      <c r="B427" s="611"/>
      <c r="C427" s="611"/>
      <c r="D427" s="611"/>
      <c r="E427" s="611"/>
      <c r="F427" s="611"/>
      <c r="G427" s="611"/>
      <c r="H427" s="611"/>
      <c r="I427" s="611"/>
    </row>
    <row r="428" spans="1:9">
      <c r="A428" s="611"/>
      <c r="B428" s="611"/>
      <c r="C428" s="611"/>
      <c r="D428" s="611"/>
      <c r="E428" s="611"/>
      <c r="F428" s="611"/>
      <c r="G428" s="611"/>
      <c r="H428" s="611"/>
      <c r="I428" s="611"/>
    </row>
    <row r="429" spans="1:9">
      <c r="A429" s="611"/>
      <c r="B429" s="611"/>
      <c r="C429" s="611"/>
      <c r="D429" s="611"/>
      <c r="E429" s="611"/>
      <c r="F429" s="611"/>
      <c r="G429" s="611"/>
      <c r="H429" s="611"/>
      <c r="I429" s="611"/>
    </row>
    <row r="430" spans="1:9">
      <c r="A430" s="611"/>
      <c r="B430" s="611"/>
      <c r="C430" s="611"/>
      <c r="D430" s="611"/>
      <c r="E430" s="611"/>
      <c r="F430" s="611"/>
      <c r="G430" s="611"/>
      <c r="H430" s="611"/>
      <c r="I430" s="611"/>
    </row>
    <row r="431" spans="1:9">
      <c r="A431" s="611"/>
      <c r="B431" s="611"/>
      <c r="C431" s="611"/>
      <c r="D431" s="611"/>
      <c r="E431" s="611"/>
      <c r="F431" s="611"/>
      <c r="G431" s="611"/>
      <c r="H431" s="611"/>
      <c r="I431" s="611"/>
    </row>
    <row r="432" spans="1:9">
      <c r="A432" s="611"/>
      <c r="B432" s="611"/>
      <c r="C432" s="611"/>
      <c r="D432" s="611"/>
      <c r="E432" s="611"/>
      <c r="F432" s="611"/>
      <c r="G432" s="611"/>
      <c r="H432" s="611"/>
      <c r="I432" s="611"/>
    </row>
    <row r="433" spans="1:9">
      <c r="A433" s="611"/>
      <c r="B433" s="611"/>
      <c r="C433" s="611"/>
      <c r="D433" s="611"/>
      <c r="E433" s="611"/>
      <c r="F433" s="611"/>
      <c r="G433" s="611"/>
      <c r="H433" s="611"/>
      <c r="I433" s="611"/>
    </row>
    <row r="434" spans="1:9">
      <c r="A434" s="611"/>
      <c r="B434" s="611"/>
      <c r="C434" s="611"/>
      <c r="D434" s="611"/>
      <c r="E434" s="611"/>
      <c r="F434" s="611"/>
      <c r="G434" s="611"/>
      <c r="H434" s="611"/>
      <c r="I434" s="611"/>
    </row>
    <row r="435" spans="1:9">
      <c r="A435" s="611"/>
      <c r="B435" s="611"/>
      <c r="C435" s="611"/>
      <c r="D435" s="611"/>
      <c r="E435" s="611"/>
      <c r="F435" s="611"/>
      <c r="G435" s="611"/>
      <c r="H435" s="611"/>
      <c r="I435" s="611"/>
    </row>
    <row r="436" spans="1:9">
      <c r="A436" s="611"/>
      <c r="B436" s="611"/>
      <c r="C436" s="611"/>
      <c r="D436" s="611"/>
      <c r="E436" s="611"/>
      <c r="F436" s="611"/>
      <c r="G436" s="611"/>
      <c r="H436" s="611"/>
      <c r="I436" s="611"/>
    </row>
    <row r="437" spans="1:9">
      <c r="A437" s="611"/>
      <c r="B437" s="611"/>
      <c r="C437" s="611"/>
      <c r="D437" s="611"/>
      <c r="E437" s="611"/>
      <c r="F437" s="611"/>
      <c r="G437" s="611"/>
      <c r="H437" s="611"/>
      <c r="I437" s="611"/>
    </row>
    <row r="438" spans="1:9">
      <c r="A438" s="611"/>
      <c r="B438" s="611"/>
      <c r="C438" s="611"/>
      <c r="D438" s="611"/>
      <c r="E438" s="611"/>
      <c r="F438" s="611"/>
      <c r="G438" s="611"/>
      <c r="H438" s="611"/>
      <c r="I438" s="611"/>
    </row>
    <row r="439" spans="1:9">
      <c r="A439" s="611"/>
      <c r="B439" s="611"/>
      <c r="C439" s="611"/>
      <c r="D439" s="611"/>
      <c r="E439" s="611"/>
      <c r="F439" s="611"/>
      <c r="G439" s="611"/>
      <c r="H439" s="611"/>
      <c r="I439" s="611"/>
    </row>
    <row r="440" spans="1:9">
      <c r="A440" s="611"/>
      <c r="B440" s="611"/>
      <c r="C440" s="611"/>
      <c r="D440" s="611"/>
      <c r="E440" s="611"/>
      <c r="F440" s="611"/>
      <c r="G440" s="611"/>
      <c r="H440" s="611"/>
      <c r="I440" s="611"/>
    </row>
    <row r="441" spans="1:9">
      <c r="A441" s="611"/>
      <c r="B441" s="611"/>
      <c r="C441" s="611"/>
      <c r="D441" s="611"/>
      <c r="E441" s="611"/>
      <c r="F441" s="611"/>
      <c r="G441" s="611"/>
      <c r="H441" s="611"/>
      <c r="I441" s="611"/>
    </row>
    <row r="442" spans="1:9">
      <c r="A442" s="611"/>
      <c r="B442" s="611"/>
      <c r="C442" s="611"/>
      <c r="D442" s="611"/>
      <c r="E442" s="611"/>
      <c r="F442" s="611"/>
      <c r="G442" s="611"/>
      <c r="H442" s="611"/>
      <c r="I442" s="611"/>
    </row>
    <row r="443" spans="1:9">
      <c r="A443" s="611"/>
      <c r="B443" s="611"/>
      <c r="C443" s="611"/>
      <c r="D443" s="611"/>
      <c r="E443" s="611"/>
      <c r="F443" s="611"/>
      <c r="G443" s="611"/>
      <c r="H443" s="611"/>
      <c r="I443" s="611"/>
    </row>
    <row r="444" spans="1:9">
      <c r="A444" s="611"/>
      <c r="B444" s="611"/>
      <c r="C444" s="611"/>
      <c r="D444" s="611"/>
      <c r="E444" s="611"/>
      <c r="F444" s="611"/>
      <c r="G444" s="611"/>
      <c r="H444" s="611"/>
      <c r="I444" s="611"/>
    </row>
    <row r="445" spans="1:9">
      <c r="A445" s="611"/>
      <c r="B445" s="611"/>
      <c r="C445" s="611"/>
      <c r="D445" s="611"/>
      <c r="E445" s="611"/>
      <c r="F445" s="611"/>
      <c r="G445" s="611"/>
      <c r="H445" s="611"/>
      <c r="I445" s="611"/>
    </row>
    <row r="446" spans="1:9">
      <c r="A446" s="611"/>
      <c r="B446" s="611"/>
      <c r="C446" s="611"/>
      <c r="D446" s="611"/>
      <c r="E446" s="611"/>
      <c r="F446" s="611"/>
      <c r="G446" s="611"/>
      <c r="H446" s="611"/>
      <c r="I446" s="611"/>
    </row>
    <row r="447" spans="1:9">
      <c r="A447" s="611"/>
      <c r="B447" s="611"/>
      <c r="C447" s="611"/>
      <c r="D447" s="611"/>
      <c r="E447" s="611"/>
      <c r="F447" s="611"/>
      <c r="G447" s="611"/>
      <c r="H447" s="611"/>
      <c r="I447" s="611"/>
    </row>
    <row r="448" spans="1:9">
      <c r="A448" s="611"/>
      <c r="B448" s="611"/>
      <c r="C448" s="611"/>
      <c r="D448" s="611"/>
      <c r="E448" s="611"/>
      <c r="F448" s="611"/>
      <c r="G448" s="611"/>
      <c r="H448" s="611"/>
      <c r="I448" s="611"/>
    </row>
    <row r="449" spans="1:9">
      <c r="A449" s="611"/>
      <c r="B449" s="611"/>
      <c r="C449" s="611"/>
      <c r="D449" s="611"/>
      <c r="E449" s="611"/>
      <c r="F449" s="611"/>
      <c r="G449" s="611"/>
      <c r="H449" s="611"/>
      <c r="I449" s="611"/>
    </row>
    <row r="450" spans="1:9">
      <c r="A450" s="611"/>
      <c r="B450" s="611"/>
      <c r="C450" s="611"/>
      <c r="D450" s="611"/>
      <c r="E450" s="611"/>
      <c r="F450" s="611"/>
      <c r="G450" s="611"/>
      <c r="H450" s="611"/>
      <c r="I450" s="611"/>
    </row>
    <row r="451" spans="1:9">
      <c r="A451" s="611"/>
      <c r="B451" s="611"/>
      <c r="C451" s="611"/>
      <c r="D451" s="611"/>
      <c r="E451" s="611"/>
      <c r="F451" s="611"/>
      <c r="G451" s="611"/>
      <c r="H451" s="611"/>
      <c r="I451" s="611"/>
    </row>
    <row r="452" spans="1:9">
      <c r="A452" s="611"/>
      <c r="B452" s="611"/>
      <c r="C452" s="611"/>
      <c r="D452" s="611"/>
      <c r="E452" s="611"/>
      <c r="F452" s="611"/>
      <c r="G452" s="611"/>
      <c r="H452" s="611"/>
      <c r="I452" s="611"/>
    </row>
    <row r="453" spans="1:9">
      <c r="A453" s="611"/>
      <c r="B453" s="611"/>
      <c r="C453" s="611"/>
      <c r="D453" s="611"/>
      <c r="E453" s="611"/>
      <c r="F453" s="611"/>
      <c r="G453" s="611"/>
      <c r="H453" s="611"/>
      <c r="I453" s="611"/>
    </row>
    <row r="454" spans="1:9">
      <c r="A454" s="611"/>
      <c r="B454" s="611"/>
      <c r="C454" s="611"/>
      <c r="D454" s="611"/>
      <c r="E454" s="611"/>
      <c r="F454" s="611"/>
      <c r="G454" s="611"/>
      <c r="H454" s="611"/>
      <c r="I454" s="611"/>
    </row>
    <row r="455" spans="1:9">
      <c r="A455" s="611"/>
      <c r="B455" s="611"/>
      <c r="C455" s="611"/>
      <c r="D455" s="611"/>
      <c r="E455" s="611"/>
      <c r="F455" s="611"/>
      <c r="G455" s="611"/>
      <c r="H455" s="611"/>
      <c r="I455" s="611"/>
    </row>
    <row r="456" spans="1:9">
      <c r="A456" s="611"/>
      <c r="B456" s="611"/>
      <c r="C456" s="611"/>
      <c r="D456" s="611"/>
      <c r="E456" s="611"/>
      <c r="F456" s="611"/>
      <c r="G456" s="611"/>
      <c r="H456" s="611"/>
      <c r="I456" s="611"/>
    </row>
    <row r="457" spans="1:9">
      <c r="A457" s="611"/>
      <c r="B457" s="611"/>
      <c r="C457" s="611"/>
      <c r="D457" s="611"/>
      <c r="E457" s="611"/>
      <c r="F457" s="611"/>
      <c r="G457" s="611"/>
      <c r="H457" s="611"/>
      <c r="I457" s="611"/>
    </row>
    <row r="458" spans="1:9">
      <c r="A458" s="611"/>
      <c r="B458" s="611"/>
      <c r="C458" s="611"/>
      <c r="D458" s="611"/>
      <c r="E458" s="611"/>
      <c r="F458" s="611"/>
      <c r="G458" s="611"/>
      <c r="H458" s="611"/>
      <c r="I458" s="611"/>
    </row>
    <row r="459" spans="1:9">
      <c r="A459" s="611"/>
      <c r="B459" s="611"/>
      <c r="C459" s="611"/>
      <c r="D459" s="611"/>
      <c r="E459" s="611"/>
      <c r="F459" s="611"/>
      <c r="G459" s="611"/>
      <c r="H459" s="611"/>
      <c r="I459" s="611"/>
    </row>
    <row r="460" spans="1:9">
      <c r="A460" s="611"/>
      <c r="B460" s="611"/>
      <c r="C460" s="611"/>
      <c r="D460" s="611"/>
      <c r="E460" s="611"/>
      <c r="F460" s="611"/>
      <c r="G460" s="611"/>
      <c r="H460" s="611"/>
      <c r="I460" s="611"/>
    </row>
    <row r="461" spans="1:9">
      <c r="A461" s="611"/>
      <c r="B461" s="611"/>
      <c r="C461" s="611"/>
      <c r="D461" s="611"/>
      <c r="E461" s="611"/>
      <c r="F461" s="611"/>
      <c r="G461" s="611"/>
      <c r="H461" s="611"/>
      <c r="I461" s="611"/>
    </row>
    <row r="462" spans="1:9">
      <c r="A462" s="611"/>
      <c r="B462" s="611"/>
      <c r="C462" s="611"/>
      <c r="D462" s="611"/>
      <c r="E462" s="611"/>
      <c r="F462" s="611"/>
      <c r="G462" s="611"/>
      <c r="H462" s="611"/>
      <c r="I462" s="611"/>
    </row>
    <row r="463" spans="1:9">
      <c r="A463" s="611"/>
      <c r="B463" s="611"/>
      <c r="C463" s="611"/>
      <c r="D463" s="611"/>
      <c r="E463" s="611"/>
      <c r="F463" s="611"/>
      <c r="G463" s="611"/>
      <c r="H463" s="611"/>
      <c r="I463" s="611"/>
    </row>
    <row r="464" spans="1:9">
      <c r="A464" s="611"/>
      <c r="B464" s="611"/>
      <c r="C464" s="611"/>
      <c r="D464" s="611"/>
      <c r="E464" s="611"/>
      <c r="F464" s="611"/>
      <c r="G464" s="611"/>
      <c r="H464" s="611"/>
      <c r="I464" s="611"/>
    </row>
    <row r="465" spans="1:9">
      <c r="A465" s="611"/>
      <c r="B465" s="611"/>
      <c r="C465" s="611"/>
      <c r="D465" s="611"/>
      <c r="E465" s="611"/>
      <c r="F465" s="611"/>
      <c r="G465" s="611"/>
      <c r="H465" s="611"/>
      <c r="I465" s="611"/>
    </row>
    <row r="466" spans="1:9">
      <c r="A466" s="611"/>
      <c r="B466" s="611"/>
      <c r="C466" s="611"/>
      <c r="D466" s="611"/>
      <c r="E466" s="611"/>
      <c r="F466" s="611"/>
      <c r="G466" s="611"/>
      <c r="H466" s="611"/>
      <c r="I466" s="611"/>
    </row>
    <row r="467" spans="1:9">
      <c r="A467" s="611"/>
      <c r="B467" s="611"/>
      <c r="C467" s="611"/>
      <c r="D467" s="611"/>
      <c r="E467" s="611"/>
      <c r="F467" s="611"/>
      <c r="G467" s="611"/>
      <c r="H467" s="611"/>
      <c r="I467" s="611"/>
    </row>
    <row r="468" spans="1:9">
      <c r="A468" s="611"/>
      <c r="B468" s="611"/>
      <c r="C468" s="611"/>
      <c r="D468" s="611"/>
      <c r="E468" s="611"/>
      <c r="F468" s="611"/>
      <c r="G468" s="611"/>
      <c r="H468" s="611"/>
      <c r="I468" s="611"/>
    </row>
    <row r="469" spans="1:9">
      <c r="A469" s="611"/>
      <c r="B469" s="611"/>
      <c r="C469" s="611"/>
      <c r="D469" s="611"/>
      <c r="E469" s="611"/>
      <c r="F469" s="611"/>
      <c r="G469" s="611"/>
      <c r="H469" s="611"/>
      <c r="I469" s="611"/>
    </row>
    <row r="470" spans="1:9">
      <c r="A470" s="611"/>
      <c r="B470" s="611"/>
      <c r="C470" s="611"/>
      <c r="D470" s="611"/>
      <c r="E470" s="611"/>
      <c r="F470" s="611"/>
      <c r="G470" s="611"/>
      <c r="H470" s="611"/>
      <c r="I470" s="611"/>
    </row>
    <row r="471" spans="1:9">
      <c r="A471" s="611"/>
      <c r="B471" s="611"/>
      <c r="C471" s="611"/>
      <c r="D471" s="611"/>
      <c r="E471" s="611"/>
      <c r="F471" s="611"/>
      <c r="G471" s="611"/>
      <c r="H471" s="611"/>
      <c r="I471" s="611"/>
    </row>
    <row r="472" spans="1:9">
      <c r="A472" s="611"/>
      <c r="B472" s="611"/>
      <c r="C472" s="611"/>
      <c r="D472" s="611"/>
      <c r="E472" s="611"/>
      <c r="F472" s="611"/>
      <c r="G472" s="611"/>
      <c r="H472" s="611"/>
      <c r="I472" s="611"/>
    </row>
    <row r="473" spans="1:9">
      <c r="A473" s="611"/>
      <c r="B473" s="611"/>
      <c r="C473" s="611"/>
      <c r="D473" s="611"/>
      <c r="E473" s="611"/>
      <c r="F473" s="611"/>
      <c r="G473" s="611"/>
      <c r="H473" s="611"/>
      <c r="I473" s="611"/>
    </row>
    <row r="474" spans="1:9">
      <c r="A474" s="611"/>
      <c r="B474" s="611"/>
      <c r="C474" s="611"/>
      <c r="D474" s="611"/>
      <c r="E474" s="611"/>
      <c r="F474" s="611"/>
      <c r="G474" s="611"/>
      <c r="H474" s="611"/>
      <c r="I474" s="611"/>
    </row>
    <row r="475" spans="1:9">
      <c r="A475" s="611"/>
      <c r="B475" s="611"/>
      <c r="C475" s="611"/>
      <c r="D475" s="611"/>
      <c r="E475" s="611"/>
      <c r="F475" s="611"/>
      <c r="G475" s="611"/>
      <c r="H475" s="611"/>
      <c r="I475" s="611"/>
    </row>
    <row r="476" spans="1:9">
      <c r="A476" s="611"/>
      <c r="B476" s="611"/>
      <c r="C476" s="611"/>
      <c r="D476" s="611"/>
      <c r="E476" s="611"/>
      <c r="F476" s="611"/>
      <c r="G476" s="611"/>
      <c r="H476" s="611"/>
      <c r="I476" s="611"/>
    </row>
    <row r="477" spans="1:9">
      <c r="A477" s="611"/>
      <c r="B477" s="611"/>
      <c r="C477" s="611"/>
      <c r="D477" s="611"/>
      <c r="E477" s="611"/>
      <c r="F477" s="611"/>
      <c r="G477" s="611"/>
      <c r="H477" s="611"/>
      <c r="I477" s="611"/>
    </row>
    <row r="478" spans="1:9">
      <c r="A478" s="611"/>
      <c r="B478" s="611"/>
      <c r="C478" s="611"/>
      <c r="D478" s="611"/>
      <c r="E478" s="611"/>
      <c r="F478" s="611"/>
      <c r="G478" s="611"/>
      <c r="H478" s="611"/>
      <c r="I478" s="611"/>
    </row>
    <row r="479" spans="1:9">
      <c r="A479" s="611"/>
      <c r="B479" s="611"/>
      <c r="C479" s="611"/>
      <c r="D479" s="611"/>
      <c r="E479" s="611"/>
      <c r="F479" s="611"/>
      <c r="G479" s="611"/>
      <c r="H479" s="611"/>
      <c r="I479" s="611"/>
    </row>
    <row r="480" spans="1:9">
      <c r="A480" s="611"/>
      <c r="B480" s="611"/>
      <c r="C480" s="611"/>
      <c r="D480" s="611"/>
      <c r="E480" s="611"/>
      <c r="F480" s="611"/>
      <c r="G480" s="611"/>
      <c r="H480" s="611"/>
      <c r="I480" s="611"/>
    </row>
    <row r="481" spans="1:9">
      <c r="A481" s="611"/>
      <c r="B481" s="611"/>
      <c r="C481" s="611"/>
      <c r="D481" s="611"/>
      <c r="E481" s="611"/>
      <c r="F481" s="611"/>
      <c r="G481" s="611"/>
      <c r="H481" s="611"/>
      <c r="I481" s="611"/>
    </row>
    <row r="482" spans="1:9">
      <c r="A482" s="611"/>
      <c r="B482" s="611"/>
      <c r="C482" s="611"/>
      <c r="D482" s="611"/>
      <c r="E482" s="611"/>
      <c r="F482" s="611"/>
      <c r="G482" s="611"/>
      <c r="H482" s="611"/>
      <c r="I482" s="611"/>
    </row>
    <row r="483" spans="1:9">
      <c r="A483" s="611"/>
      <c r="B483" s="611"/>
      <c r="C483" s="611"/>
      <c r="D483" s="611"/>
      <c r="E483" s="611"/>
      <c r="F483" s="611"/>
      <c r="G483" s="611"/>
      <c r="H483" s="611"/>
      <c r="I483" s="611"/>
    </row>
    <row r="484" spans="1:9">
      <c r="A484" s="611"/>
      <c r="B484" s="611"/>
      <c r="C484" s="611"/>
      <c r="D484" s="611"/>
      <c r="E484" s="611"/>
      <c r="F484" s="611"/>
      <c r="G484" s="611"/>
      <c r="H484" s="611"/>
      <c r="I484" s="611"/>
    </row>
    <row r="485" spans="1:9">
      <c r="A485" s="611"/>
      <c r="B485" s="611"/>
      <c r="C485" s="611"/>
      <c r="D485" s="611"/>
      <c r="E485" s="611"/>
      <c r="F485" s="611"/>
      <c r="G485" s="611"/>
      <c r="H485" s="611"/>
      <c r="I485" s="611"/>
    </row>
    <row r="486" spans="1:9">
      <c r="A486" s="611"/>
      <c r="B486" s="611"/>
      <c r="C486" s="611"/>
      <c r="D486" s="611"/>
      <c r="E486" s="611"/>
      <c r="F486" s="611"/>
      <c r="G486" s="611"/>
      <c r="H486" s="611"/>
      <c r="I486" s="611"/>
    </row>
    <row r="487" spans="1:9">
      <c r="A487" s="611"/>
      <c r="B487" s="611"/>
      <c r="C487" s="611"/>
      <c r="D487" s="611"/>
      <c r="E487" s="611"/>
      <c r="F487" s="611"/>
      <c r="G487" s="611"/>
      <c r="H487" s="611"/>
      <c r="I487" s="611"/>
    </row>
    <row r="488" spans="1:9">
      <c r="A488" s="611"/>
      <c r="B488" s="611"/>
      <c r="C488" s="611"/>
      <c r="D488" s="611"/>
      <c r="E488" s="611"/>
      <c r="F488" s="611"/>
      <c r="G488" s="611"/>
      <c r="H488" s="611"/>
      <c r="I488" s="611"/>
    </row>
    <row r="489" spans="1:9">
      <c r="A489" s="611"/>
      <c r="B489" s="611"/>
      <c r="C489" s="611"/>
      <c r="D489" s="611"/>
      <c r="E489" s="611"/>
      <c r="F489" s="611"/>
      <c r="G489" s="611"/>
      <c r="H489" s="611"/>
      <c r="I489" s="611"/>
    </row>
    <row r="490" spans="1:9">
      <c r="A490" s="611"/>
      <c r="B490" s="611"/>
      <c r="C490" s="611"/>
      <c r="D490" s="611"/>
      <c r="E490" s="611"/>
      <c r="F490" s="611"/>
      <c r="G490" s="611"/>
      <c r="H490" s="611"/>
      <c r="I490" s="611"/>
    </row>
    <row r="491" spans="1:9">
      <c r="A491" s="611"/>
      <c r="B491" s="611"/>
      <c r="C491" s="611"/>
      <c r="D491" s="611"/>
      <c r="E491" s="611"/>
      <c r="F491" s="611"/>
      <c r="G491" s="611"/>
      <c r="H491" s="611"/>
      <c r="I491" s="611"/>
    </row>
    <row r="492" spans="1:9">
      <c r="A492" s="611"/>
      <c r="B492" s="611"/>
      <c r="C492" s="611"/>
      <c r="D492" s="611"/>
      <c r="E492" s="611"/>
      <c r="F492" s="611"/>
      <c r="G492" s="611"/>
      <c r="H492" s="611"/>
      <c r="I492" s="611"/>
    </row>
    <row r="493" spans="1:9">
      <c r="A493" s="611"/>
      <c r="B493" s="611"/>
      <c r="C493" s="611"/>
      <c r="D493" s="611"/>
      <c r="E493" s="611"/>
      <c r="F493" s="611"/>
      <c r="G493" s="611"/>
      <c r="H493" s="611"/>
      <c r="I493" s="611"/>
    </row>
    <row r="494" spans="1:9">
      <c r="A494" s="611"/>
      <c r="B494" s="611"/>
      <c r="C494" s="611"/>
      <c r="D494" s="611"/>
      <c r="E494" s="611"/>
      <c r="F494" s="611"/>
      <c r="G494" s="611"/>
      <c r="H494" s="611"/>
      <c r="I494" s="611"/>
    </row>
    <row r="495" spans="1:9">
      <c r="A495" s="611"/>
      <c r="B495" s="611"/>
      <c r="C495" s="611"/>
      <c r="D495" s="611"/>
      <c r="E495" s="611"/>
      <c r="F495" s="611"/>
      <c r="G495" s="611"/>
      <c r="H495" s="611"/>
      <c r="I495" s="611"/>
    </row>
    <row r="496" spans="1:9">
      <c r="A496" s="611"/>
      <c r="B496" s="611"/>
      <c r="C496" s="611"/>
      <c r="D496" s="611"/>
      <c r="E496" s="611"/>
      <c r="F496" s="611"/>
      <c r="G496" s="611"/>
      <c r="H496" s="611"/>
      <c r="I496" s="611"/>
    </row>
    <row r="497" spans="1:9">
      <c r="A497" s="611"/>
      <c r="B497" s="611"/>
      <c r="C497" s="611"/>
      <c r="D497" s="611"/>
      <c r="E497" s="611"/>
      <c r="F497" s="611"/>
      <c r="G497" s="611"/>
      <c r="H497" s="611"/>
      <c r="I497" s="611"/>
    </row>
    <row r="498" spans="1:9">
      <c r="A498" s="611"/>
      <c r="B498" s="611"/>
      <c r="C498" s="611"/>
      <c r="D498" s="611"/>
      <c r="E498" s="611"/>
      <c r="F498" s="611"/>
      <c r="G498" s="611"/>
      <c r="H498" s="611"/>
      <c r="I498" s="611"/>
    </row>
    <row r="499" spans="1:9">
      <c r="A499" s="611"/>
      <c r="B499" s="611"/>
      <c r="C499" s="611"/>
      <c r="D499" s="611"/>
      <c r="E499" s="611"/>
      <c r="F499" s="611"/>
      <c r="G499" s="611"/>
      <c r="H499" s="611"/>
      <c r="I499" s="611"/>
    </row>
    <row r="500" spans="1:9">
      <c r="A500" s="611"/>
      <c r="B500" s="611"/>
      <c r="C500" s="611"/>
      <c r="D500" s="611"/>
      <c r="E500" s="611"/>
      <c r="F500" s="611"/>
      <c r="G500" s="611"/>
      <c r="H500" s="611"/>
      <c r="I500" s="611"/>
    </row>
    <row r="501" spans="1:9">
      <c r="A501" s="611"/>
      <c r="B501" s="611"/>
      <c r="C501" s="611"/>
      <c r="D501" s="611"/>
      <c r="E501" s="611"/>
      <c r="F501" s="611"/>
      <c r="G501" s="611"/>
      <c r="H501" s="611"/>
      <c r="I501" s="611"/>
    </row>
    <row r="502" spans="1:9">
      <c r="A502" s="611"/>
      <c r="B502" s="611"/>
      <c r="C502" s="611"/>
      <c r="D502" s="611"/>
      <c r="E502" s="611"/>
      <c r="F502" s="611"/>
      <c r="G502" s="611"/>
      <c r="H502" s="611"/>
      <c r="I502" s="611"/>
    </row>
    <row r="503" spans="1:9">
      <c r="A503" s="611"/>
      <c r="B503" s="611"/>
      <c r="C503" s="611"/>
      <c r="D503" s="611"/>
      <c r="E503" s="611"/>
      <c r="F503" s="611"/>
      <c r="G503" s="611"/>
      <c r="H503" s="611"/>
      <c r="I503" s="611"/>
    </row>
    <row r="504" spans="1:9">
      <c r="A504" s="611"/>
      <c r="B504" s="611"/>
      <c r="C504" s="611"/>
      <c r="D504" s="611"/>
      <c r="E504" s="611"/>
      <c r="F504" s="611"/>
      <c r="G504" s="611"/>
      <c r="H504" s="611"/>
      <c r="I504" s="611"/>
    </row>
    <row r="505" spans="1:9">
      <c r="A505" s="611"/>
      <c r="B505" s="611"/>
      <c r="C505" s="611"/>
      <c r="D505" s="611"/>
      <c r="E505" s="611"/>
      <c r="F505" s="611"/>
      <c r="G505" s="611"/>
      <c r="H505" s="611"/>
      <c r="I505" s="611"/>
    </row>
    <row r="506" spans="1:9">
      <c r="A506" s="611"/>
      <c r="B506" s="611"/>
      <c r="C506" s="611"/>
      <c r="D506" s="611"/>
      <c r="E506" s="611"/>
      <c r="F506" s="611"/>
      <c r="G506" s="611"/>
      <c r="H506" s="611"/>
      <c r="I506" s="611"/>
    </row>
    <row r="507" spans="1:9">
      <c r="A507" s="611"/>
      <c r="B507" s="611"/>
      <c r="C507" s="611"/>
      <c r="D507" s="611"/>
      <c r="E507" s="611"/>
      <c r="F507" s="611"/>
      <c r="G507" s="611"/>
      <c r="H507" s="611"/>
      <c r="I507" s="611"/>
    </row>
    <row r="508" spans="1:9">
      <c r="A508" s="611"/>
      <c r="B508" s="611"/>
      <c r="C508" s="611"/>
      <c r="D508" s="611"/>
      <c r="E508" s="611"/>
      <c r="F508" s="611"/>
      <c r="G508" s="611"/>
      <c r="H508" s="611"/>
      <c r="I508" s="611"/>
    </row>
    <row r="509" spans="1:9">
      <c r="A509" s="611"/>
      <c r="B509" s="611"/>
      <c r="C509" s="611"/>
      <c r="D509" s="611"/>
      <c r="E509" s="611"/>
      <c r="F509" s="611"/>
      <c r="G509" s="611"/>
      <c r="H509" s="611"/>
      <c r="I509" s="611"/>
    </row>
    <row r="510" spans="1:9">
      <c r="A510" s="611"/>
      <c r="B510" s="611"/>
      <c r="C510" s="611"/>
      <c r="D510" s="611"/>
      <c r="E510" s="611"/>
      <c r="F510" s="611"/>
      <c r="G510" s="611"/>
      <c r="H510" s="611"/>
      <c r="I510" s="611"/>
    </row>
    <row r="511" spans="1:9">
      <c r="A511" s="611"/>
      <c r="B511" s="611"/>
      <c r="C511" s="611"/>
      <c r="D511" s="611"/>
      <c r="E511" s="611"/>
      <c r="F511" s="611"/>
      <c r="G511" s="611"/>
      <c r="H511" s="611"/>
      <c r="I511" s="611"/>
    </row>
    <row r="512" spans="1:9">
      <c r="A512" s="611"/>
      <c r="B512" s="611"/>
      <c r="C512" s="611"/>
      <c r="D512" s="611"/>
      <c r="E512" s="611"/>
      <c r="F512" s="611"/>
      <c r="G512" s="611"/>
      <c r="H512" s="611"/>
      <c r="I512" s="611"/>
    </row>
    <row r="513" spans="1:9">
      <c r="A513" s="611"/>
      <c r="B513" s="611"/>
      <c r="C513" s="611"/>
      <c r="D513" s="611"/>
      <c r="E513" s="611"/>
      <c r="F513" s="611"/>
      <c r="G513" s="611"/>
      <c r="H513" s="611"/>
      <c r="I513" s="611"/>
    </row>
    <row r="514" spans="1:9">
      <c r="A514" s="611"/>
      <c r="B514" s="611"/>
      <c r="C514" s="611"/>
      <c r="D514" s="611"/>
      <c r="E514" s="611"/>
      <c r="F514" s="611"/>
      <c r="G514" s="611"/>
      <c r="H514" s="611"/>
      <c r="I514" s="611"/>
    </row>
    <row r="515" spans="1:9">
      <c r="A515" s="611"/>
      <c r="B515" s="611"/>
      <c r="C515" s="611"/>
      <c r="D515" s="611"/>
      <c r="E515" s="611"/>
      <c r="F515" s="611"/>
      <c r="G515" s="611"/>
      <c r="H515" s="611"/>
      <c r="I515" s="611"/>
    </row>
    <row r="516" spans="1:9">
      <c r="A516" s="611"/>
      <c r="B516" s="611"/>
      <c r="C516" s="611"/>
      <c r="D516" s="611"/>
      <c r="E516" s="611"/>
      <c r="F516" s="611"/>
      <c r="G516" s="611"/>
      <c r="H516" s="611"/>
      <c r="I516" s="611"/>
    </row>
    <row r="517" spans="1:9">
      <c r="A517" s="611"/>
      <c r="B517" s="611"/>
      <c r="C517" s="611"/>
      <c r="D517" s="611"/>
      <c r="E517" s="611"/>
      <c r="F517" s="611"/>
      <c r="G517" s="611"/>
      <c r="H517" s="611"/>
      <c r="I517" s="611"/>
    </row>
    <row r="518" spans="1:9">
      <c r="A518" s="611"/>
      <c r="B518" s="611"/>
      <c r="C518" s="611"/>
      <c r="D518" s="611"/>
      <c r="E518" s="611"/>
      <c r="F518" s="611"/>
      <c r="G518" s="611"/>
      <c r="H518" s="611"/>
      <c r="I518" s="611"/>
    </row>
    <row r="519" spans="1:9">
      <c r="A519" s="611"/>
      <c r="B519" s="611"/>
      <c r="C519" s="611"/>
      <c r="D519" s="611"/>
      <c r="E519" s="611"/>
      <c r="F519" s="611"/>
      <c r="G519" s="611"/>
      <c r="H519" s="611"/>
      <c r="I519" s="611"/>
    </row>
    <row r="520" spans="1:9">
      <c r="A520" s="611"/>
      <c r="B520" s="611"/>
      <c r="C520" s="611"/>
      <c r="D520" s="611"/>
      <c r="E520" s="611"/>
      <c r="F520" s="611"/>
      <c r="G520" s="611"/>
      <c r="H520" s="611"/>
      <c r="I520" s="611"/>
    </row>
    <row r="521" spans="1:9">
      <c r="A521" s="611"/>
      <c r="B521" s="611"/>
      <c r="C521" s="611"/>
      <c r="D521" s="611"/>
      <c r="E521" s="611"/>
      <c r="F521" s="611"/>
      <c r="G521" s="611"/>
      <c r="H521" s="611"/>
      <c r="I521" s="611"/>
    </row>
    <row r="522" spans="1:9">
      <c r="A522" s="611"/>
      <c r="B522" s="611"/>
      <c r="C522" s="611"/>
      <c r="D522" s="611"/>
      <c r="E522" s="611"/>
      <c r="F522" s="611"/>
      <c r="G522" s="611"/>
      <c r="H522" s="611"/>
      <c r="I522" s="611"/>
    </row>
    <row r="523" spans="1:9">
      <c r="A523" s="611"/>
      <c r="B523" s="611"/>
      <c r="C523" s="611"/>
      <c r="D523" s="611"/>
      <c r="E523" s="611"/>
      <c r="F523" s="611"/>
      <c r="G523" s="611"/>
      <c r="H523" s="611"/>
      <c r="I523" s="611"/>
    </row>
    <row r="524" spans="1:9">
      <c r="A524" s="611"/>
      <c r="B524" s="611"/>
      <c r="C524" s="611"/>
      <c r="D524" s="611"/>
      <c r="E524" s="611"/>
      <c r="F524" s="611"/>
      <c r="G524" s="611"/>
      <c r="H524" s="611"/>
      <c r="I524" s="611"/>
    </row>
    <row r="525" spans="1:9">
      <c r="A525" s="611"/>
      <c r="B525" s="611"/>
      <c r="C525" s="611"/>
      <c r="D525" s="611"/>
      <c r="E525" s="611"/>
      <c r="F525" s="611"/>
      <c r="G525" s="611"/>
      <c r="H525" s="611"/>
      <c r="I525" s="611"/>
    </row>
    <row r="526" spans="1:9">
      <c r="A526" s="611"/>
      <c r="B526" s="611"/>
      <c r="C526" s="611"/>
      <c r="D526" s="611"/>
      <c r="E526" s="611"/>
      <c r="F526" s="611"/>
      <c r="G526" s="611"/>
      <c r="H526" s="611"/>
      <c r="I526" s="611"/>
    </row>
    <row r="527" spans="1:9">
      <c r="A527" s="611"/>
      <c r="B527" s="611"/>
      <c r="C527" s="611"/>
      <c r="D527" s="611"/>
      <c r="E527" s="611"/>
      <c r="F527" s="611"/>
      <c r="G527" s="611"/>
      <c r="H527" s="611"/>
      <c r="I527" s="611"/>
    </row>
    <row r="528" spans="1:9">
      <c r="A528" s="611"/>
      <c r="B528" s="611"/>
      <c r="C528" s="611"/>
      <c r="D528" s="611"/>
      <c r="E528" s="611"/>
      <c r="F528" s="611"/>
      <c r="G528" s="611"/>
      <c r="H528" s="611"/>
      <c r="I528" s="611"/>
    </row>
    <row r="529" spans="1:9">
      <c r="A529" s="611"/>
      <c r="B529" s="611"/>
      <c r="C529" s="611"/>
      <c r="D529" s="611"/>
      <c r="E529" s="611"/>
      <c r="F529" s="611"/>
      <c r="G529" s="611"/>
      <c r="H529" s="611"/>
      <c r="I529" s="611"/>
    </row>
    <row r="530" spans="1:9">
      <c r="A530" s="611"/>
      <c r="B530" s="611"/>
      <c r="C530" s="611"/>
      <c r="D530" s="611"/>
      <c r="E530" s="611"/>
      <c r="F530" s="611"/>
      <c r="G530" s="611"/>
      <c r="H530" s="611"/>
      <c r="I530" s="611"/>
    </row>
    <row r="531" spans="1:9">
      <c r="A531" s="611"/>
      <c r="B531" s="611"/>
      <c r="C531" s="611"/>
      <c r="D531" s="611"/>
      <c r="E531" s="611"/>
      <c r="F531" s="611"/>
      <c r="G531" s="611"/>
      <c r="H531" s="611"/>
      <c r="I531" s="611"/>
    </row>
    <row r="532" spans="1:9">
      <c r="A532" s="611"/>
      <c r="B532" s="611"/>
      <c r="C532" s="611"/>
      <c r="D532" s="611"/>
      <c r="E532" s="611"/>
      <c r="F532" s="611"/>
      <c r="G532" s="611"/>
      <c r="H532" s="611"/>
      <c r="I532" s="611"/>
    </row>
    <row r="533" spans="1:9">
      <c r="A533" s="611"/>
      <c r="B533" s="611"/>
      <c r="C533" s="611"/>
      <c r="D533" s="611"/>
      <c r="E533" s="611"/>
      <c r="F533" s="611"/>
      <c r="G533" s="611"/>
      <c r="H533" s="611"/>
      <c r="I533" s="611"/>
    </row>
    <row r="534" spans="1:9">
      <c r="A534" s="611"/>
      <c r="B534" s="611"/>
      <c r="C534" s="611"/>
      <c r="D534" s="611"/>
      <c r="E534" s="611"/>
      <c r="F534" s="611"/>
      <c r="G534" s="611"/>
      <c r="H534" s="611"/>
      <c r="I534" s="611"/>
    </row>
    <row r="535" spans="1:9">
      <c r="A535" s="611"/>
      <c r="B535" s="611"/>
      <c r="C535" s="611"/>
      <c r="D535" s="611"/>
      <c r="E535" s="611"/>
      <c r="F535" s="611"/>
      <c r="G535" s="611"/>
      <c r="H535" s="611"/>
      <c r="I535" s="611"/>
    </row>
    <row r="536" spans="1:9">
      <c r="A536" s="611"/>
      <c r="B536" s="611"/>
      <c r="C536" s="611"/>
      <c r="D536" s="611"/>
      <c r="E536" s="611"/>
      <c r="F536" s="611"/>
      <c r="G536" s="611"/>
      <c r="H536" s="611"/>
      <c r="I536" s="611"/>
    </row>
    <row r="537" spans="1:9">
      <c r="A537" s="611"/>
      <c r="B537" s="611"/>
      <c r="C537" s="611"/>
      <c r="D537" s="611"/>
      <c r="E537" s="611"/>
      <c r="F537" s="611"/>
      <c r="G537" s="611"/>
      <c r="H537" s="611"/>
      <c r="I537" s="611"/>
    </row>
    <row r="538" spans="1:9">
      <c r="A538" s="611"/>
      <c r="B538" s="611"/>
      <c r="C538" s="611"/>
      <c r="D538" s="611"/>
      <c r="E538" s="611"/>
      <c r="F538" s="611"/>
      <c r="G538" s="611"/>
      <c r="H538" s="611"/>
      <c r="I538" s="611"/>
    </row>
    <row r="539" spans="1:9">
      <c r="A539" s="611"/>
      <c r="B539" s="611"/>
      <c r="C539" s="611"/>
      <c r="D539" s="611"/>
      <c r="E539" s="611"/>
      <c r="F539" s="611"/>
      <c r="G539" s="611"/>
      <c r="H539" s="611"/>
      <c r="I539" s="611"/>
    </row>
    <row r="540" spans="1:9">
      <c r="A540" s="611"/>
      <c r="B540" s="611"/>
      <c r="C540" s="611"/>
      <c r="D540" s="611"/>
      <c r="E540" s="611"/>
      <c r="F540" s="611"/>
      <c r="G540" s="611"/>
      <c r="H540" s="611"/>
      <c r="I540" s="611"/>
    </row>
    <row r="541" spans="1:9">
      <c r="A541" s="611"/>
      <c r="B541" s="611"/>
      <c r="C541" s="611"/>
      <c r="D541" s="611"/>
      <c r="E541" s="611"/>
      <c r="F541" s="611"/>
      <c r="G541" s="611"/>
      <c r="H541" s="611"/>
      <c r="I541" s="611"/>
    </row>
    <row r="542" spans="1:9">
      <c r="A542" s="611"/>
      <c r="B542" s="611"/>
      <c r="C542" s="611"/>
      <c r="D542" s="611"/>
      <c r="E542" s="611"/>
      <c r="F542" s="611"/>
      <c r="G542" s="611"/>
      <c r="H542" s="611"/>
      <c r="I542" s="611"/>
    </row>
    <row r="543" spans="1:9">
      <c r="A543" s="611"/>
      <c r="B543" s="611"/>
      <c r="C543" s="611"/>
      <c r="D543" s="611"/>
      <c r="E543" s="611"/>
      <c r="F543" s="611"/>
      <c r="G543" s="611"/>
      <c r="H543" s="611"/>
      <c r="I543" s="611"/>
    </row>
    <row r="544" spans="1:9">
      <c r="A544" s="611"/>
      <c r="B544" s="611"/>
      <c r="C544" s="611"/>
      <c r="D544" s="611"/>
      <c r="E544" s="611"/>
      <c r="F544" s="611"/>
      <c r="G544" s="611"/>
      <c r="H544" s="611"/>
      <c r="I544" s="611"/>
    </row>
    <row r="545" spans="1:9">
      <c r="A545" s="611"/>
      <c r="B545" s="611"/>
      <c r="C545" s="611"/>
      <c r="D545" s="611"/>
      <c r="E545" s="611"/>
      <c r="F545" s="611"/>
      <c r="G545" s="611"/>
      <c r="H545" s="611"/>
      <c r="I545" s="611"/>
    </row>
    <row r="546" spans="1:9">
      <c r="A546" s="611"/>
      <c r="B546" s="611"/>
      <c r="C546" s="611"/>
      <c r="D546" s="611"/>
      <c r="E546" s="611"/>
      <c r="F546" s="611"/>
      <c r="G546" s="611"/>
      <c r="H546" s="611"/>
      <c r="I546" s="611"/>
    </row>
    <row r="547" spans="1:9">
      <c r="A547" s="611"/>
      <c r="B547" s="611"/>
      <c r="C547" s="611"/>
      <c r="D547" s="611"/>
      <c r="E547" s="611"/>
      <c r="F547" s="611"/>
      <c r="G547" s="611"/>
      <c r="H547" s="611"/>
      <c r="I547" s="611"/>
    </row>
    <row r="548" spans="1:9">
      <c r="A548" s="611"/>
      <c r="B548" s="611"/>
      <c r="C548" s="611"/>
      <c r="D548" s="611"/>
      <c r="E548" s="611"/>
      <c r="F548" s="611"/>
      <c r="G548" s="611"/>
      <c r="H548" s="611"/>
      <c r="I548" s="611"/>
    </row>
    <row r="549" spans="1:9">
      <c r="A549" s="611"/>
      <c r="B549" s="611"/>
      <c r="C549" s="611"/>
      <c r="D549" s="611"/>
      <c r="E549" s="611"/>
      <c r="F549" s="611"/>
      <c r="G549" s="611"/>
      <c r="H549" s="611"/>
      <c r="I549" s="611"/>
    </row>
    <row r="550" spans="1:9">
      <c r="A550" s="611"/>
      <c r="B550" s="611"/>
      <c r="C550" s="611"/>
      <c r="D550" s="611"/>
      <c r="E550" s="611"/>
      <c r="F550" s="611"/>
      <c r="G550" s="611"/>
      <c r="H550" s="611"/>
      <c r="I550" s="611"/>
    </row>
    <row r="551" spans="1:9">
      <c r="A551" s="611"/>
      <c r="B551" s="611"/>
      <c r="C551" s="611"/>
      <c r="D551" s="611"/>
      <c r="E551" s="611"/>
      <c r="F551" s="611"/>
      <c r="G551" s="611"/>
      <c r="H551" s="611"/>
      <c r="I551" s="611"/>
    </row>
    <row r="552" spans="1:9">
      <c r="A552" s="611"/>
      <c r="B552" s="611"/>
      <c r="C552" s="611"/>
      <c r="D552" s="611"/>
      <c r="E552" s="611"/>
      <c r="F552" s="611"/>
      <c r="G552" s="611"/>
      <c r="H552" s="611"/>
      <c r="I552" s="611"/>
    </row>
    <row r="553" spans="1:9">
      <c r="A553" s="611"/>
      <c r="B553" s="611"/>
      <c r="C553" s="611"/>
      <c r="D553" s="611"/>
      <c r="E553" s="611"/>
      <c r="F553" s="611"/>
      <c r="G553" s="611"/>
      <c r="H553" s="611"/>
      <c r="I553" s="611"/>
    </row>
    <row r="554" spans="1:9">
      <c r="A554" s="611"/>
      <c r="B554" s="611"/>
      <c r="C554" s="611"/>
      <c r="D554" s="611"/>
      <c r="E554" s="611"/>
      <c r="F554" s="611"/>
      <c r="G554" s="611"/>
      <c r="H554" s="611"/>
      <c r="I554" s="611"/>
    </row>
    <row r="555" spans="1:9">
      <c r="A555" s="611"/>
      <c r="B555" s="611"/>
      <c r="C555" s="611"/>
      <c r="D555" s="611"/>
      <c r="E555" s="611"/>
      <c r="F555" s="611"/>
      <c r="G555" s="611"/>
      <c r="H555" s="611"/>
      <c r="I555" s="611"/>
    </row>
    <row r="556" spans="1:9">
      <c r="A556" s="611"/>
      <c r="B556" s="611"/>
      <c r="C556" s="611"/>
      <c r="D556" s="611"/>
      <c r="E556" s="611"/>
      <c r="F556" s="611"/>
      <c r="G556" s="611"/>
      <c r="H556" s="611"/>
      <c r="I556" s="611"/>
    </row>
    <row r="557" spans="1:9">
      <c r="A557" s="611"/>
      <c r="B557" s="611"/>
      <c r="C557" s="611"/>
      <c r="D557" s="611"/>
      <c r="E557" s="611"/>
      <c r="F557" s="611"/>
      <c r="G557" s="611"/>
      <c r="H557" s="611"/>
      <c r="I557" s="611"/>
    </row>
    <row r="558" spans="1:9">
      <c r="A558" s="611"/>
      <c r="B558" s="611"/>
      <c r="C558" s="611"/>
      <c r="D558" s="611"/>
      <c r="E558" s="611"/>
      <c r="F558" s="611"/>
      <c r="G558" s="611"/>
      <c r="H558" s="611"/>
      <c r="I558" s="611"/>
    </row>
    <row r="559" spans="1:9">
      <c r="A559" s="611"/>
      <c r="B559" s="611"/>
      <c r="C559" s="611"/>
      <c r="D559" s="611"/>
      <c r="E559" s="611"/>
      <c r="F559" s="611"/>
      <c r="G559" s="611"/>
      <c r="H559" s="611"/>
      <c r="I559" s="611"/>
    </row>
    <row r="560" spans="1:9">
      <c r="A560" s="611"/>
      <c r="B560" s="611"/>
      <c r="C560" s="611"/>
      <c r="D560" s="611"/>
      <c r="E560" s="611"/>
      <c r="F560" s="611"/>
      <c r="G560" s="611"/>
      <c r="H560" s="611"/>
      <c r="I560" s="611"/>
    </row>
    <row r="561" spans="1:9">
      <c r="A561" s="611"/>
      <c r="B561" s="611"/>
      <c r="C561" s="611"/>
      <c r="D561" s="611"/>
      <c r="E561" s="611"/>
      <c r="F561" s="611"/>
      <c r="G561" s="611"/>
      <c r="H561" s="611"/>
      <c r="I561" s="611"/>
    </row>
    <row r="562" spans="1:9">
      <c r="A562" s="611"/>
      <c r="B562" s="611"/>
      <c r="C562" s="611"/>
      <c r="D562" s="611"/>
      <c r="E562" s="611"/>
      <c r="F562" s="611"/>
      <c r="G562" s="611"/>
      <c r="H562" s="611"/>
      <c r="I562" s="611"/>
    </row>
    <row r="563" spans="1:9">
      <c r="A563" s="611"/>
      <c r="B563" s="611"/>
      <c r="C563" s="611"/>
      <c r="D563" s="611"/>
      <c r="E563" s="611"/>
      <c r="F563" s="611"/>
      <c r="G563" s="611"/>
      <c r="H563" s="611"/>
      <c r="I563" s="611"/>
    </row>
    <row r="564" spans="1:9">
      <c r="A564" s="611"/>
      <c r="B564" s="611"/>
      <c r="C564" s="611"/>
      <c r="D564" s="611"/>
      <c r="E564" s="611"/>
      <c r="F564" s="611"/>
      <c r="G564" s="611"/>
      <c r="H564" s="611"/>
      <c r="I564" s="611"/>
    </row>
    <row r="565" spans="1:9">
      <c r="A565" s="611"/>
      <c r="B565" s="611"/>
      <c r="C565" s="611"/>
      <c r="D565" s="611"/>
      <c r="E565" s="611"/>
      <c r="F565" s="611"/>
      <c r="G565" s="611"/>
      <c r="H565" s="611"/>
      <c r="I565" s="611"/>
    </row>
    <row r="566" spans="1:9">
      <c r="A566" s="611"/>
      <c r="B566" s="611"/>
      <c r="C566" s="611"/>
      <c r="D566" s="611"/>
      <c r="E566" s="611"/>
      <c r="F566" s="611"/>
      <c r="G566" s="611"/>
      <c r="H566" s="611"/>
      <c r="I566" s="611"/>
    </row>
    <row r="567" spans="1:9">
      <c r="A567" s="611"/>
      <c r="B567" s="611"/>
      <c r="C567" s="611"/>
      <c r="D567" s="611"/>
      <c r="E567" s="611"/>
      <c r="F567" s="611"/>
      <c r="G567" s="611"/>
      <c r="H567" s="611"/>
      <c r="I567" s="611"/>
    </row>
    <row r="568" spans="1:9">
      <c r="A568" s="611"/>
      <c r="B568" s="611"/>
      <c r="C568" s="611"/>
      <c r="D568" s="611"/>
      <c r="E568" s="611"/>
      <c r="F568" s="611"/>
      <c r="G568" s="611"/>
      <c r="H568" s="611"/>
      <c r="I568" s="611"/>
    </row>
    <row r="569" spans="1:9">
      <c r="A569" s="611"/>
      <c r="B569" s="611"/>
      <c r="C569" s="611"/>
      <c r="D569" s="611"/>
      <c r="E569" s="611"/>
      <c r="F569" s="611"/>
      <c r="G569" s="611"/>
      <c r="H569" s="611"/>
      <c r="I569" s="611"/>
    </row>
    <row r="570" spans="1:9">
      <c r="A570" s="611"/>
      <c r="B570" s="611"/>
      <c r="C570" s="611"/>
      <c r="D570" s="611"/>
      <c r="E570" s="611"/>
      <c r="F570" s="611"/>
      <c r="G570" s="611"/>
      <c r="H570" s="611"/>
      <c r="I570" s="611"/>
    </row>
    <row r="571" spans="1:9">
      <c r="A571" s="611"/>
      <c r="B571" s="611"/>
      <c r="C571" s="611"/>
      <c r="D571" s="611"/>
      <c r="E571" s="611"/>
      <c r="F571" s="611"/>
      <c r="G571" s="611"/>
      <c r="H571" s="611"/>
      <c r="I571" s="611"/>
    </row>
    <row r="572" spans="1:9">
      <c r="A572" s="611"/>
      <c r="B572" s="611"/>
      <c r="C572" s="611"/>
      <c r="D572" s="611"/>
      <c r="E572" s="611"/>
      <c r="F572" s="611"/>
      <c r="G572" s="611"/>
      <c r="H572" s="611"/>
      <c r="I572" s="611"/>
    </row>
    <row r="573" spans="1:9">
      <c r="A573" s="611"/>
      <c r="B573" s="611"/>
      <c r="C573" s="611"/>
      <c r="D573" s="611"/>
      <c r="E573" s="611"/>
      <c r="F573" s="611"/>
      <c r="G573" s="611"/>
      <c r="H573" s="611"/>
      <c r="I573" s="611"/>
    </row>
    <row r="574" spans="1:9">
      <c r="A574" s="611"/>
      <c r="B574" s="611"/>
      <c r="C574" s="611"/>
      <c r="D574" s="611"/>
      <c r="E574" s="611"/>
      <c r="F574" s="611"/>
      <c r="G574" s="611"/>
      <c r="H574" s="611"/>
      <c r="I574" s="611"/>
    </row>
    <row r="575" spans="1:9">
      <c r="A575" s="611"/>
      <c r="B575" s="611"/>
      <c r="C575" s="611"/>
      <c r="D575" s="611"/>
      <c r="E575" s="611"/>
      <c r="F575" s="611"/>
      <c r="G575" s="611"/>
      <c r="H575" s="611"/>
      <c r="I575" s="611"/>
    </row>
    <row r="576" spans="1:9">
      <c r="A576" s="611"/>
      <c r="B576" s="611"/>
      <c r="C576" s="611"/>
      <c r="D576" s="611"/>
      <c r="E576" s="611"/>
      <c r="F576" s="611"/>
      <c r="G576" s="611"/>
      <c r="H576" s="611"/>
      <c r="I576" s="611"/>
    </row>
    <row r="577" spans="1:9">
      <c r="A577" s="611"/>
      <c r="B577" s="611"/>
      <c r="C577" s="611"/>
      <c r="D577" s="611"/>
      <c r="E577" s="611"/>
      <c r="F577" s="611"/>
      <c r="G577" s="611"/>
      <c r="H577" s="611"/>
      <c r="I577" s="611"/>
    </row>
    <row r="578" spans="1:9">
      <c r="A578" s="611"/>
      <c r="B578" s="611"/>
      <c r="C578" s="611"/>
      <c r="D578" s="611"/>
      <c r="E578" s="611"/>
      <c r="F578" s="611"/>
      <c r="G578" s="611"/>
      <c r="H578" s="611"/>
      <c r="I578" s="611"/>
    </row>
    <row r="579" spans="1:9">
      <c r="A579" s="611"/>
      <c r="B579" s="611"/>
      <c r="C579" s="611"/>
      <c r="D579" s="611"/>
      <c r="E579" s="611"/>
      <c r="F579" s="611"/>
      <c r="G579" s="611"/>
      <c r="H579" s="611"/>
      <c r="I579" s="611"/>
    </row>
    <row r="580" spans="1:9">
      <c r="A580" s="611"/>
      <c r="B580" s="611"/>
      <c r="C580" s="611"/>
      <c r="D580" s="611"/>
      <c r="E580" s="611"/>
      <c r="F580" s="611"/>
      <c r="G580" s="611"/>
      <c r="H580" s="611"/>
      <c r="I580" s="611"/>
    </row>
    <row r="581" spans="1:9">
      <c r="A581" s="611"/>
      <c r="B581" s="611"/>
      <c r="C581" s="611"/>
      <c r="D581" s="611"/>
      <c r="E581" s="611"/>
      <c r="F581" s="611"/>
      <c r="G581" s="611"/>
      <c r="H581" s="611"/>
      <c r="I581" s="611"/>
    </row>
    <row r="582" spans="1:9">
      <c r="A582" s="611"/>
      <c r="B582" s="611"/>
      <c r="C582" s="611"/>
      <c r="D582" s="611"/>
      <c r="E582" s="611"/>
      <c r="F582" s="611"/>
      <c r="G582" s="611"/>
      <c r="H582" s="611"/>
      <c r="I582" s="611"/>
    </row>
    <row r="583" spans="1:9">
      <c r="A583" s="611"/>
      <c r="B583" s="611"/>
      <c r="C583" s="611"/>
      <c r="D583" s="611"/>
      <c r="E583" s="611"/>
      <c r="F583" s="611"/>
      <c r="G583" s="611"/>
      <c r="H583" s="611"/>
      <c r="I583" s="611"/>
    </row>
    <row r="584" spans="1:9">
      <c r="A584" s="611"/>
      <c r="B584" s="611"/>
      <c r="C584" s="611"/>
      <c r="D584" s="611"/>
      <c r="E584" s="611"/>
      <c r="F584" s="611"/>
      <c r="G584" s="611"/>
      <c r="H584" s="611"/>
      <c r="I584" s="611"/>
    </row>
    <row r="585" spans="1:9">
      <c r="A585" s="611"/>
      <c r="B585" s="611"/>
      <c r="C585" s="611"/>
      <c r="D585" s="611"/>
      <c r="E585" s="611"/>
      <c r="F585" s="611"/>
      <c r="G585" s="611"/>
      <c r="H585" s="611"/>
      <c r="I585" s="611"/>
    </row>
    <row r="586" spans="1:9">
      <c r="A586" s="611"/>
      <c r="B586" s="611"/>
      <c r="C586" s="611"/>
      <c r="D586" s="611"/>
      <c r="E586" s="611"/>
      <c r="F586" s="611"/>
      <c r="G586" s="611"/>
      <c r="H586" s="611"/>
      <c r="I586" s="611"/>
    </row>
    <row r="587" spans="1:9">
      <c r="A587" s="611"/>
      <c r="B587" s="611"/>
      <c r="C587" s="611"/>
      <c r="D587" s="611"/>
      <c r="E587" s="611"/>
      <c r="F587" s="611"/>
      <c r="G587" s="611"/>
      <c r="H587" s="611"/>
      <c r="I587" s="611"/>
    </row>
    <row r="588" spans="1:9">
      <c r="A588" s="611"/>
      <c r="B588" s="611"/>
      <c r="C588" s="611"/>
      <c r="D588" s="611"/>
      <c r="E588" s="611"/>
      <c r="F588" s="611"/>
      <c r="G588" s="611"/>
      <c r="H588" s="611"/>
      <c r="I588" s="611"/>
    </row>
    <row r="589" spans="1:9">
      <c r="A589" s="611"/>
      <c r="B589" s="611"/>
      <c r="C589" s="611"/>
      <c r="D589" s="611"/>
      <c r="E589" s="611"/>
      <c r="F589" s="611"/>
      <c r="G589" s="611"/>
      <c r="H589" s="611"/>
      <c r="I589" s="611"/>
    </row>
    <row r="590" spans="1:9">
      <c r="A590" s="611"/>
      <c r="B590" s="611"/>
      <c r="C590" s="611"/>
      <c r="D590" s="611"/>
      <c r="E590" s="611"/>
      <c r="F590" s="611"/>
      <c r="G590" s="611"/>
      <c r="H590" s="611"/>
      <c r="I590" s="611"/>
    </row>
    <row r="591" spans="1:9">
      <c r="A591" s="611"/>
      <c r="B591" s="611"/>
      <c r="C591" s="611"/>
      <c r="D591" s="611"/>
      <c r="E591" s="611"/>
      <c r="F591" s="611"/>
      <c r="G591" s="611"/>
      <c r="H591" s="611"/>
      <c r="I591" s="611"/>
    </row>
    <row r="592" spans="1:9">
      <c r="A592" s="611"/>
      <c r="B592" s="611"/>
      <c r="C592" s="611"/>
      <c r="D592" s="611"/>
      <c r="E592" s="611"/>
      <c r="F592" s="611"/>
      <c r="G592" s="611"/>
      <c r="H592" s="611"/>
      <c r="I592" s="611"/>
    </row>
    <row r="593" spans="1:9">
      <c r="A593" s="611"/>
      <c r="B593" s="611"/>
      <c r="C593" s="611"/>
      <c r="D593" s="611"/>
      <c r="E593" s="611"/>
      <c r="F593" s="611"/>
      <c r="G593" s="611"/>
      <c r="H593" s="611"/>
      <c r="I593" s="611"/>
    </row>
    <row r="594" spans="1:9">
      <c r="A594" s="611"/>
      <c r="B594" s="611"/>
      <c r="C594" s="611"/>
      <c r="D594" s="611"/>
      <c r="E594" s="611"/>
      <c r="F594" s="611"/>
      <c r="G594" s="611"/>
      <c r="H594" s="611"/>
      <c r="I594" s="611"/>
    </row>
    <row r="595" spans="1:9">
      <c r="A595" s="611"/>
      <c r="B595" s="611"/>
      <c r="C595" s="611"/>
      <c r="D595" s="611"/>
      <c r="E595" s="611"/>
      <c r="F595" s="611"/>
      <c r="G595" s="611"/>
      <c r="H595" s="611"/>
      <c r="I595" s="611"/>
    </row>
    <row r="596" spans="1:9">
      <c r="A596" s="611"/>
      <c r="B596" s="611"/>
      <c r="C596" s="611"/>
      <c r="D596" s="611"/>
      <c r="E596" s="611"/>
      <c r="F596" s="611"/>
      <c r="G596" s="611"/>
      <c r="H596" s="611"/>
      <c r="I596" s="611"/>
    </row>
    <row r="597" spans="1:9">
      <c r="A597" s="611"/>
      <c r="B597" s="611"/>
      <c r="C597" s="611"/>
      <c r="D597" s="611"/>
      <c r="E597" s="611"/>
      <c r="F597" s="611"/>
      <c r="G597" s="611"/>
      <c r="H597" s="611"/>
      <c r="I597" s="611"/>
    </row>
    <row r="598" spans="1:9">
      <c r="A598" s="611"/>
      <c r="B598" s="611"/>
      <c r="C598" s="611"/>
      <c r="D598" s="611"/>
      <c r="E598" s="611"/>
      <c r="F598" s="611"/>
      <c r="G598" s="611"/>
      <c r="H598" s="611"/>
      <c r="I598" s="611"/>
    </row>
    <row r="599" spans="1:9">
      <c r="A599" s="611"/>
      <c r="B599" s="611"/>
      <c r="C599" s="611"/>
      <c r="D599" s="611"/>
      <c r="E599" s="611"/>
      <c r="F599" s="611"/>
      <c r="G599" s="611"/>
      <c r="H599" s="611"/>
      <c r="I599" s="611"/>
    </row>
    <row r="600" spans="1:9">
      <c r="A600" s="611"/>
      <c r="B600" s="611"/>
      <c r="C600" s="611"/>
      <c r="D600" s="611"/>
      <c r="E600" s="611"/>
      <c r="F600" s="611"/>
      <c r="G600" s="611"/>
      <c r="H600" s="611"/>
      <c r="I600" s="611"/>
    </row>
    <row r="601" spans="1:9">
      <c r="A601" s="611"/>
      <c r="B601" s="611"/>
      <c r="C601" s="611"/>
      <c r="D601" s="611"/>
      <c r="E601" s="611"/>
      <c r="F601" s="611"/>
      <c r="G601" s="611"/>
      <c r="H601" s="611"/>
      <c r="I601" s="611"/>
    </row>
    <row r="602" spans="1:9">
      <c r="A602" s="611"/>
      <c r="B602" s="611"/>
      <c r="C602" s="611"/>
      <c r="D602" s="611"/>
      <c r="E602" s="611"/>
      <c r="F602" s="611"/>
      <c r="G602" s="611"/>
      <c r="H602" s="611"/>
      <c r="I602" s="611"/>
    </row>
    <row r="603" spans="1:9">
      <c r="A603" s="611"/>
      <c r="B603" s="611"/>
      <c r="C603" s="611"/>
      <c r="D603" s="611"/>
      <c r="E603" s="611"/>
      <c r="F603" s="611"/>
      <c r="G603" s="611"/>
      <c r="H603" s="611"/>
      <c r="I603" s="611"/>
    </row>
    <row r="604" spans="1:9">
      <c r="A604" s="611"/>
      <c r="B604" s="611"/>
      <c r="C604" s="611"/>
      <c r="D604" s="611"/>
      <c r="E604" s="611"/>
      <c r="F604" s="611"/>
      <c r="G604" s="611"/>
      <c r="H604" s="611"/>
      <c r="I604" s="611"/>
    </row>
    <row r="605" spans="1:9">
      <c r="A605" s="611"/>
      <c r="B605" s="611"/>
      <c r="C605" s="611"/>
      <c r="D605" s="611"/>
      <c r="E605" s="611"/>
      <c r="F605" s="611"/>
      <c r="G605" s="611"/>
      <c r="H605" s="611"/>
      <c r="I605" s="611"/>
    </row>
    <row r="606" spans="1:9">
      <c r="A606" s="611"/>
      <c r="B606" s="611"/>
      <c r="C606" s="611"/>
      <c r="D606" s="611"/>
      <c r="E606" s="611"/>
      <c r="F606" s="611"/>
      <c r="G606" s="611"/>
      <c r="H606" s="611"/>
      <c r="I606" s="611"/>
    </row>
    <row r="607" spans="1:9">
      <c r="A607" s="611"/>
      <c r="B607" s="611"/>
      <c r="C607" s="611"/>
      <c r="D607" s="611"/>
      <c r="E607" s="611"/>
      <c r="F607" s="611"/>
      <c r="G607" s="611"/>
      <c r="H607" s="611"/>
      <c r="I607" s="611"/>
    </row>
    <row r="608" spans="1:9">
      <c r="A608" s="611"/>
      <c r="B608" s="611"/>
      <c r="C608" s="611"/>
      <c r="D608" s="611"/>
      <c r="E608" s="611"/>
      <c r="F608" s="611"/>
      <c r="G608" s="611"/>
      <c r="H608" s="611"/>
      <c r="I608" s="611"/>
    </row>
    <row r="609" spans="1:9">
      <c r="A609" s="611"/>
      <c r="B609" s="611"/>
      <c r="C609" s="611"/>
      <c r="D609" s="611"/>
      <c r="E609" s="611"/>
      <c r="F609" s="611"/>
      <c r="G609" s="611"/>
      <c r="H609" s="611"/>
      <c r="I609" s="611"/>
    </row>
    <row r="610" spans="1:9">
      <c r="A610" s="611"/>
      <c r="B610" s="611"/>
      <c r="C610" s="611"/>
      <c r="D610" s="611"/>
      <c r="E610" s="611"/>
      <c r="F610" s="611"/>
      <c r="G610" s="611"/>
      <c r="H610" s="611"/>
      <c r="I610" s="611"/>
    </row>
    <row r="611" spans="1:9">
      <c r="A611" s="611"/>
      <c r="B611" s="611"/>
      <c r="C611" s="611"/>
      <c r="D611" s="611"/>
      <c r="E611" s="611"/>
      <c r="F611" s="611"/>
      <c r="G611" s="611"/>
      <c r="H611" s="611"/>
      <c r="I611" s="611"/>
    </row>
    <row r="612" spans="1:9">
      <c r="A612" s="611"/>
      <c r="B612" s="611"/>
      <c r="C612" s="611"/>
      <c r="D612" s="611"/>
      <c r="E612" s="611"/>
      <c r="F612" s="611"/>
      <c r="G612" s="611"/>
      <c r="H612" s="611"/>
      <c r="I612" s="611"/>
    </row>
    <row r="613" spans="1:9">
      <c r="A613" s="611"/>
      <c r="B613" s="611"/>
      <c r="C613" s="611"/>
      <c r="D613" s="611"/>
      <c r="E613" s="611"/>
      <c r="F613" s="611"/>
      <c r="G613" s="611"/>
      <c r="H613" s="611"/>
      <c r="I613" s="611"/>
    </row>
    <row r="614" spans="1:9">
      <c r="A614" s="611"/>
      <c r="B614" s="611"/>
      <c r="C614" s="611"/>
      <c r="D614" s="611"/>
      <c r="E614" s="611"/>
      <c r="F614" s="611"/>
      <c r="G614" s="611"/>
      <c r="H614" s="611"/>
      <c r="I614" s="611"/>
    </row>
    <row r="615" spans="1:9">
      <c r="A615" s="611"/>
      <c r="B615" s="611"/>
      <c r="C615" s="611"/>
      <c r="D615" s="611"/>
      <c r="E615" s="611"/>
      <c r="F615" s="611"/>
      <c r="G615" s="611"/>
      <c r="H615" s="611"/>
      <c r="I615" s="611"/>
    </row>
    <row r="616" spans="1:9">
      <c r="A616" s="611"/>
      <c r="B616" s="611"/>
      <c r="C616" s="611"/>
      <c r="D616" s="611"/>
      <c r="E616" s="611"/>
      <c r="F616" s="611"/>
      <c r="G616" s="611"/>
      <c r="H616" s="611"/>
      <c r="I616" s="611"/>
    </row>
    <row r="617" spans="1:9">
      <c r="A617" s="611"/>
      <c r="B617" s="611"/>
      <c r="C617" s="611"/>
      <c r="D617" s="611"/>
      <c r="E617" s="611"/>
      <c r="F617" s="611"/>
      <c r="G617" s="611"/>
      <c r="H617" s="611"/>
      <c r="I617" s="611"/>
    </row>
    <row r="618" spans="1:9">
      <c r="A618" s="611"/>
      <c r="B618" s="611"/>
      <c r="C618" s="611"/>
      <c r="D618" s="611"/>
      <c r="E618" s="611"/>
      <c r="F618" s="611"/>
      <c r="G618" s="611"/>
      <c r="H618" s="611"/>
      <c r="I618" s="611"/>
    </row>
    <row r="619" spans="1:9">
      <c r="A619" s="611"/>
      <c r="B619" s="611"/>
      <c r="C619" s="611"/>
      <c r="D619" s="611"/>
      <c r="E619" s="611"/>
      <c r="F619" s="611"/>
      <c r="G619" s="611"/>
      <c r="H619" s="611"/>
      <c r="I619" s="611"/>
    </row>
    <row r="620" spans="1:9">
      <c r="A620" s="611"/>
      <c r="B620" s="611"/>
      <c r="C620" s="611"/>
      <c r="D620" s="611"/>
      <c r="E620" s="611"/>
      <c r="F620" s="611"/>
      <c r="G620" s="611"/>
      <c r="H620" s="611"/>
      <c r="I620" s="611"/>
    </row>
    <row r="621" spans="1:9">
      <c r="A621" s="611"/>
      <c r="B621" s="611"/>
      <c r="C621" s="611"/>
      <c r="D621" s="611"/>
      <c r="E621" s="611"/>
      <c r="F621" s="611"/>
      <c r="G621" s="611"/>
      <c r="H621" s="611"/>
      <c r="I621" s="611"/>
    </row>
    <row r="622" spans="1:9">
      <c r="A622" s="611"/>
      <c r="B622" s="611"/>
      <c r="C622" s="611"/>
      <c r="D622" s="611"/>
      <c r="E622" s="611"/>
      <c r="F622" s="611"/>
      <c r="G622" s="611"/>
      <c r="H622" s="611"/>
      <c r="I622" s="611"/>
    </row>
    <row r="623" spans="1:9">
      <c r="A623" s="611"/>
      <c r="B623" s="611"/>
      <c r="C623" s="611"/>
      <c r="D623" s="611"/>
      <c r="E623" s="611"/>
      <c r="F623" s="611"/>
      <c r="G623" s="611"/>
      <c r="H623" s="611"/>
      <c r="I623" s="611"/>
    </row>
    <row r="624" spans="1:9">
      <c r="A624" s="611"/>
      <c r="B624" s="611"/>
      <c r="C624" s="611"/>
      <c r="D624" s="611"/>
      <c r="E624" s="611"/>
      <c r="F624" s="611"/>
      <c r="G624" s="611"/>
      <c r="H624" s="611"/>
      <c r="I624" s="611"/>
    </row>
    <row r="625" spans="1:9">
      <c r="A625" s="611"/>
      <c r="B625" s="611"/>
      <c r="C625" s="611"/>
      <c r="D625" s="611"/>
      <c r="E625" s="611"/>
      <c r="F625" s="611"/>
      <c r="G625" s="611"/>
      <c r="H625" s="611"/>
      <c r="I625" s="611"/>
    </row>
    <row r="626" spans="1:9">
      <c r="A626" s="611"/>
      <c r="B626" s="611"/>
      <c r="C626" s="611"/>
      <c r="D626" s="611"/>
      <c r="E626" s="611"/>
      <c r="F626" s="611"/>
      <c r="G626" s="611"/>
      <c r="H626" s="611"/>
      <c r="I626" s="611"/>
    </row>
    <row r="627" spans="1:9">
      <c r="A627" s="611"/>
      <c r="B627" s="611"/>
      <c r="C627" s="611"/>
      <c r="D627" s="611"/>
      <c r="E627" s="611"/>
      <c r="F627" s="611"/>
      <c r="G627" s="611"/>
      <c r="H627" s="611"/>
      <c r="I627" s="611"/>
    </row>
    <row r="628" spans="1:9">
      <c r="A628" s="611"/>
      <c r="B628" s="611"/>
      <c r="C628" s="611"/>
      <c r="D628" s="611"/>
      <c r="E628" s="611"/>
      <c r="F628" s="611"/>
      <c r="G628" s="611"/>
      <c r="H628" s="611"/>
      <c r="I628" s="611"/>
    </row>
    <row r="629" spans="1:9">
      <c r="A629" s="611"/>
      <c r="B629" s="611"/>
      <c r="C629" s="611"/>
      <c r="D629" s="611"/>
      <c r="E629" s="611"/>
      <c r="F629" s="611"/>
      <c r="G629" s="611"/>
      <c r="H629" s="611"/>
      <c r="I629" s="611"/>
    </row>
    <row r="630" spans="1:9">
      <c r="A630" s="611"/>
      <c r="B630" s="611"/>
      <c r="C630" s="611"/>
      <c r="D630" s="611"/>
      <c r="E630" s="611"/>
      <c r="F630" s="611"/>
      <c r="G630" s="611"/>
      <c r="H630" s="611"/>
      <c r="I630" s="611"/>
    </row>
    <row r="631" spans="1:9">
      <c r="A631" s="611"/>
      <c r="B631" s="611"/>
      <c r="C631" s="611"/>
      <c r="D631" s="611"/>
      <c r="E631" s="611"/>
      <c r="F631" s="611"/>
      <c r="G631" s="611"/>
      <c r="H631" s="611"/>
      <c r="I631" s="611"/>
    </row>
    <row r="632" spans="1:9">
      <c r="A632" s="611"/>
      <c r="B632" s="611"/>
      <c r="C632" s="611"/>
      <c r="D632" s="611"/>
      <c r="E632" s="611"/>
      <c r="F632" s="611"/>
      <c r="G632" s="611"/>
      <c r="H632" s="611"/>
      <c r="I632" s="611"/>
    </row>
    <row r="633" spans="1:9">
      <c r="A633" s="611"/>
      <c r="B633" s="611"/>
      <c r="C633" s="611"/>
      <c r="D633" s="611"/>
      <c r="E633" s="611"/>
      <c r="F633" s="611"/>
      <c r="G633" s="611"/>
      <c r="H633" s="611"/>
      <c r="I633" s="611"/>
    </row>
    <row r="634" spans="1:9">
      <c r="A634" s="611"/>
      <c r="B634" s="611"/>
      <c r="C634" s="611"/>
      <c r="D634" s="611"/>
      <c r="E634" s="611"/>
      <c r="F634" s="611"/>
      <c r="G634" s="611"/>
      <c r="H634" s="611"/>
      <c r="I634" s="611"/>
    </row>
    <row r="635" spans="1:9">
      <c r="A635" s="611"/>
      <c r="B635" s="611"/>
      <c r="C635" s="611"/>
      <c r="D635" s="611"/>
      <c r="E635" s="611"/>
      <c r="F635" s="611"/>
      <c r="G635" s="611"/>
      <c r="H635" s="611"/>
      <c r="I635" s="611"/>
    </row>
    <row r="636" spans="1:9">
      <c r="A636" s="611"/>
      <c r="B636" s="611"/>
      <c r="C636" s="611"/>
      <c r="D636" s="611"/>
      <c r="E636" s="611"/>
      <c r="F636" s="611"/>
      <c r="G636" s="611"/>
      <c r="H636" s="611"/>
      <c r="I636" s="611"/>
    </row>
    <row r="637" spans="1:9">
      <c r="A637" s="611"/>
      <c r="B637" s="611"/>
      <c r="C637" s="611"/>
      <c r="D637" s="611"/>
      <c r="E637" s="611"/>
      <c r="F637" s="611"/>
      <c r="G637" s="611"/>
      <c r="H637" s="611"/>
      <c r="I637" s="611"/>
    </row>
  </sheetData>
  <sheetProtection algorithmName="SHA-512" hashValue="2LbGVMYwqtNDNBuHtFLjgi8YmwJWPT/Gq/jKzSngXNY5LMRDuEm0r9q+ZrJBphIVaN90G++B6xWdIUmsEOBEpg==" saltValue="3Rblj81kptzZM6zlnZuGCw==" spinCount="100000" sheet="1" objects="1" scenarios="1"/>
  <mergeCells count="7">
    <mergeCell ref="A22:I22"/>
    <mergeCell ref="A12:I12"/>
    <mergeCell ref="A14:I14"/>
    <mergeCell ref="A17:I17"/>
    <mergeCell ref="A18:I18"/>
    <mergeCell ref="A19:I19"/>
    <mergeCell ref="A21:I21"/>
  </mergeCells>
  <pageMargins left="0.70866141732283472" right="0.70866141732283472" top="0.94488188976377963" bottom="1.1811023622047245" header="0.31496062992125984" footer="0.31496062992125984"/>
  <pageSetup paperSize="9" orientation="portrait" r:id="rId1"/>
  <headerFooter>
    <oddHeader>&amp;L&amp;G</oddHeader>
    <oddFooter>&amp;L&amp;G&amp;R&amp;P od &amp;[75</oddFoot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3:M13"/>
  <sheetViews>
    <sheetView view="pageBreakPreview" topLeftCell="A7" zoomScaleNormal="100" zoomScaleSheetLayoutView="100" workbookViewId="0">
      <selection activeCell="C34" sqref="C34"/>
    </sheetView>
  </sheetViews>
  <sheetFormatPr defaultRowHeight="13.2"/>
  <cols>
    <col min="1" max="1" width="11.88671875" style="14" customWidth="1"/>
    <col min="2" max="2" width="31.88671875" style="14" customWidth="1"/>
    <col min="3" max="3" width="13.5546875" style="14" customWidth="1"/>
    <col min="4" max="4" width="26.5546875" style="14" customWidth="1"/>
    <col min="5" max="256" width="9.109375" style="14"/>
    <col min="257" max="257" width="11.88671875" style="14" customWidth="1"/>
    <col min="258" max="258" width="31.88671875" style="14" customWidth="1"/>
    <col min="259" max="259" width="13.5546875" style="14" customWidth="1"/>
    <col min="260" max="260" width="26.5546875" style="14" customWidth="1"/>
    <col min="261" max="512" width="9.109375" style="14"/>
    <col min="513" max="513" width="11.88671875" style="14" customWidth="1"/>
    <col min="514" max="514" width="31.88671875" style="14" customWidth="1"/>
    <col min="515" max="515" width="13.5546875" style="14" customWidth="1"/>
    <col min="516" max="516" width="26.5546875" style="14" customWidth="1"/>
    <col min="517" max="768" width="9.109375" style="14"/>
    <col min="769" max="769" width="11.88671875" style="14" customWidth="1"/>
    <col min="770" max="770" width="31.88671875" style="14" customWidth="1"/>
    <col min="771" max="771" width="13.5546875" style="14" customWidth="1"/>
    <col min="772" max="772" width="26.5546875" style="14" customWidth="1"/>
    <col min="773" max="1024" width="9.109375" style="14"/>
    <col min="1025" max="1025" width="11.88671875" style="14" customWidth="1"/>
    <col min="1026" max="1026" width="31.88671875" style="14" customWidth="1"/>
    <col min="1027" max="1027" width="13.5546875" style="14" customWidth="1"/>
    <col min="1028" max="1028" width="26.5546875" style="14" customWidth="1"/>
    <col min="1029" max="1280" width="9.109375" style="14"/>
    <col min="1281" max="1281" width="11.88671875" style="14" customWidth="1"/>
    <col min="1282" max="1282" width="31.88671875" style="14" customWidth="1"/>
    <col min="1283" max="1283" width="13.5546875" style="14" customWidth="1"/>
    <col min="1284" max="1284" width="26.5546875" style="14" customWidth="1"/>
    <col min="1285" max="1536" width="9.109375" style="14"/>
    <col min="1537" max="1537" width="11.88671875" style="14" customWidth="1"/>
    <col min="1538" max="1538" width="31.88671875" style="14" customWidth="1"/>
    <col min="1539" max="1539" width="13.5546875" style="14" customWidth="1"/>
    <col min="1540" max="1540" width="26.5546875" style="14" customWidth="1"/>
    <col min="1541" max="1792" width="9.109375" style="14"/>
    <col min="1793" max="1793" width="11.88671875" style="14" customWidth="1"/>
    <col min="1794" max="1794" width="31.88671875" style="14" customWidth="1"/>
    <col min="1795" max="1795" width="13.5546875" style="14" customWidth="1"/>
    <col min="1796" max="1796" width="26.5546875" style="14" customWidth="1"/>
    <col min="1797" max="2048" width="9.109375" style="14"/>
    <col min="2049" max="2049" width="11.88671875" style="14" customWidth="1"/>
    <col min="2050" max="2050" width="31.88671875" style="14" customWidth="1"/>
    <col min="2051" max="2051" width="13.5546875" style="14" customWidth="1"/>
    <col min="2052" max="2052" width="26.5546875" style="14" customWidth="1"/>
    <col min="2053" max="2304" width="9.109375" style="14"/>
    <col min="2305" max="2305" width="11.88671875" style="14" customWidth="1"/>
    <col min="2306" max="2306" width="31.88671875" style="14" customWidth="1"/>
    <col min="2307" max="2307" width="13.5546875" style="14" customWidth="1"/>
    <col min="2308" max="2308" width="26.5546875" style="14" customWidth="1"/>
    <col min="2309" max="2560" width="9.109375" style="14"/>
    <col min="2561" max="2561" width="11.88671875" style="14" customWidth="1"/>
    <col min="2562" max="2562" width="31.88671875" style="14" customWidth="1"/>
    <col min="2563" max="2563" width="13.5546875" style="14" customWidth="1"/>
    <col min="2564" max="2564" width="26.5546875" style="14" customWidth="1"/>
    <col min="2565" max="2816" width="9.109375" style="14"/>
    <col min="2817" max="2817" width="11.88671875" style="14" customWidth="1"/>
    <col min="2818" max="2818" width="31.88671875" style="14" customWidth="1"/>
    <col min="2819" max="2819" width="13.5546875" style="14" customWidth="1"/>
    <col min="2820" max="2820" width="26.5546875" style="14" customWidth="1"/>
    <col min="2821" max="3072" width="9.109375" style="14"/>
    <col min="3073" max="3073" width="11.88671875" style="14" customWidth="1"/>
    <col min="3074" max="3074" width="31.88671875" style="14" customWidth="1"/>
    <col min="3075" max="3075" width="13.5546875" style="14" customWidth="1"/>
    <col min="3076" max="3076" width="26.5546875" style="14" customWidth="1"/>
    <col min="3077" max="3328" width="9.109375" style="14"/>
    <col min="3329" max="3329" width="11.88671875" style="14" customWidth="1"/>
    <col min="3330" max="3330" width="31.88671875" style="14" customWidth="1"/>
    <col min="3331" max="3331" width="13.5546875" style="14" customWidth="1"/>
    <col min="3332" max="3332" width="26.5546875" style="14" customWidth="1"/>
    <col min="3333" max="3584" width="9.109375" style="14"/>
    <col min="3585" max="3585" width="11.88671875" style="14" customWidth="1"/>
    <col min="3586" max="3586" width="31.88671875" style="14" customWidth="1"/>
    <col min="3587" max="3587" width="13.5546875" style="14" customWidth="1"/>
    <col min="3588" max="3588" width="26.5546875" style="14" customWidth="1"/>
    <col min="3589" max="3840" width="9.109375" style="14"/>
    <col min="3841" max="3841" width="11.88671875" style="14" customWidth="1"/>
    <col min="3842" max="3842" width="31.88671875" style="14" customWidth="1"/>
    <col min="3843" max="3843" width="13.5546875" style="14" customWidth="1"/>
    <col min="3844" max="3844" width="26.5546875" style="14" customWidth="1"/>
    <col min="3845" max="4096" width="9.109375" style="14"/>
    <col min="4097" max="4097" width="11.88671875" style="14" customWidth="1"/>
    <col min="4098" max="4098" width="31.88671875" style="14" customWidth="1"/>
    <col min="4099" max="4099" width="13.5546875" style="14" customWidth="1"/>
    <col min="4100" max="4100" width="26.5546875" style="14" customWidth="1"/>
    <col min="4101" max="4352" width="9.109375" style="14"/>
    <col min="4353" max="4353" width="11.88671875" style="14" customWidth="1"/>
    <col min="4354" max="4354" width="31.88671875" style="14" customWidth="1"/>
    <col min="4355" max="4355" width="13.5546875" style="14" customWidth="1"/>
    <col min="4356" max="4356" width="26.5546875" style="14" customWidth="1"/>
    <col min="4357" max="4608" width="9.109375" style="14"/>
    <col min="4609" max="4609" width="11.88671875" style="14" customWidth="1"/>
    <col min="4610" max="4610" width="31.88671875" style="14" customWidth="1"/>
    <col min="4611" max="4611" width="13.5546875" style="14" customWidth="1"/>
    <col min="4612" max="4612" width="26.5546875" style="14" customWidth="1"/>
    <col min="4613" max="4864" width="9.109375" style="14"/>
    <col min="4865" max="4865" width="11.88671875" style="14" customWidth="1"/>
    <col min="4866" max="4866" width="31.88671875" style="14" customWidth="1"/>
    <col min="4867" max="4867" width="13.5546875" style="14" customWidth="1"/>
    <col min="4868" max="4868" width="26.5546875" style="14" customWidth="1"/>
    <col min="4869" max="5120" width="9.109375" style="14"/>
    <col min="5121" max="5121" width="11.88671875" style="14" customWidth="1"/>
    <col min="5122" max="5122" width="31.88671875" style="14" customWidth="1"/>
    <col min="5123" max="5123" width="13.5546875" style="14" customWidth="1"/>
    <col min="5124" max="5124" width="26.5546875" style="14" customWidth="1"/>
    <col min="5125" max="5376" width="9.109375" style="14"/>
    <col min="5377" max="5377" width="11.88671875" style="14" customWidth="1"/>
    <col min="5378" max="5378" width="31.88671875" style="14" customWidth="1"/>
    <col min="5379" max="5379" width="13.5546875" style="14" customWidth="1"/>
    <col min="5380" max="5380" width="26.5546875" style="14" customWidth="1"/>
    <col min="5381" max="5632" width="9.109375" style="14"/>
    <col min="5633" max="5633" width="11.88671875" style="14" customWidth="1"/>
    <col min="5634" max="5634" width="31.88671875" style="14" customWidth="1"/>
    <col min="5635" max="5635" width="13.5546875" style="14" customWidth="1"/>
    <col min="5636" max="5636" width="26.5546875" style="14" customWidth="1"/>
    <col min="5637" max="5888" width="9.109375" style="14"/>
    <col min="5889" max="5889" width="11.88671875" style="14" customWidth="1"/>
    <col min="5890" max="5890" width="31.88671875" style="14" customWidth="1"/>
    <col min="5891" max="5891" width="13.5546875" style="14" customWidth="1"/>
    <col min="5892" max="5892" width="26.5546875" style="14" customWidth="1"/>
    <col min="5893" max="6144" width="9.109375" style="14"/>
    <col min="6145" max="6145" width="11.88671875" style="14" customWidth="1"/>
    <col min="6146" max="6146" width="31.88671875" style="14" customWidth="1"/>
    <col min="6147" max="6147" width="13.5546875" style="14" customWidth="1"/>
    <col min="6148" max="6148" width="26.5546875" style="14" customWidth="1"/>
    <col min="6149" max="6400" width="9.109375" style="14"/>
    <col min="6401" max="6401" width="11.88671875" style="14" customWidth="1"/>
    <col min="6402" max="6402" width="31.88671875" style="14" customWidth="1"/>
    <col min="6403" max="6403" width="13.5546875" style="14" customWidth="1"/>
    <col min="6404" max="6404" width="26.5546875" style="14" customWidth="1"/>
    <col min="6405" max="6656" width="9.109375" style="14"/>
    <col min="6657" max="6657" width="11.88671875" style="14" customWidth="1"/>
    <col min="6658" max="6658" width="31.88671875" style="14" customWidth="1"/>
    <col min="6659" max="6659" width="13.5546875" style="14" customWidth="1"/>
    <col min="6660" max="6660" width="26.5546875" style="14" customWidth="1"/>
    <col min="6661" max="6912" width="9.109375" style="14"/>
    <col min="6913" max="6913" width="11.88671875" style="14" customWidth="1"/>
    <col min="6914" max="6914" width="31.88671875" style="14" customWidth="1"/>
    <col min="6915" max="6915" width="13.5546875" style="14" customWidth="1"/>
    <col min="6916" max="6916" width="26.5546875" style="14" customWidth="1"/>
    <col min="6917" max="7168" width="9.109375" style="14"/>
    <col min="7169" max="7169" width="11.88671875" style="14" customWidth="1"/>
    <col min="7170" max="7170" width="31.88671875" style="14" customWidth="1"/>
    <col min="7171" max="7171" width="13.5546875" style="14" customWidth="1"/>
    <col min="7172" max="7172" width="26.5546875" style="14" customWidth="1"/>
    <col min="7173" max="7424" width="9.109375" style="14"/>
    <col min="7425" max="7425" width="11.88671875" style="14" customWidth="1"/>
    <col min="7426" max="7426" width="31.88671875" style="14" customWidth="1"/>
    <col min="7427" max="7427" width="13.5546875" style="14" customWidth="1"/>
    <col min="7428" max="7428" width="26.5546875" style="14" customWidth="1"/>
    <col min="7429" max="7680" width="9.109375" style="14"/>
    <col min="7681" max="7681" width="11.88671875" style="14" customWidth="1"/>
    <col min="7682" max="7682" width="31.88671875" style="14" customWidth="1"/>
    <col min="7683" max="7683" width="13.5546875" style="14" customWidth="1"/>
    <col min="7684" max="7684" width="26.5546875" style="14" customWidth="1"/>
    <col min="7685" max="7936" width="9.109375" style="14"/>
    <col min="7937" max="7937" width="11.88671875" style="14" customWidth="1"/>
    <col min="7938" max="7938" width="31.88671875" style="14" customWidth="1"/>
    <col min="7939" max="7939" width="13.5546875" style="14" customWidth="1"/>
    <col min="7940" max="7940" width="26.5546875" style="14" customWidth="1"/>
    <col min="7941" max="8192" width="9.109375" style="14"/>
    <col min="8193" max="8193" width="11.88671875" style="14" customWidth="1"/>
    <col min="8194" max="8194" width="31.88671875" style="14" customWidth="1"/>
    <col min="8195" max="8195" width="13.5546875" style="14" customWidth="1"/>
    <col min="8196" max="8196" width="26.5546875" style="14" customWidth="1"/>
    <col min="8197" max="8448" width="9.109375" style="14"/>
    <col min="8449" max="8449" width="11.88671875" style="14" customWidth="1"/>
    <col min="8450" max="8450" width="31.88671875" style="14" customWidth="1"/>
    <col min="8451" max="8451" width="13.5546875" style="14" customWidth="1"/>
    <col min="8452" max="8452" width="26.5546875" style="14" customWidth="1"/>
    <col min="8453" max="8704" width="9.109375" style="14"/>
    <col min="8705" max="8705" width="11.88671875" style="14" customWidth="1"/>
    <col min="8706" max="8706" width="31.88671875" style="14" customWidth="1"/>
    <col min="8707" max="8707" width="13.5546875" style="14" customWidth="1"/>
    <col min="8708" max="8708" width="26.5546875" style="14" customWidth="1"/>
    <col min="8709" max="8960" width="9.109375" style="14"/>
    <col min="8961" max="8961" width="11.88671875" style="14" customWidth="1"/>
    <col min="8962" max="8962" width="31.88671875" style="14" customWidth="1"/>
    <col min="8963" max="8963" width="13.5546875" style="14" customWidth="1"/>
    <col min="8964" max="8964" width="26.5546875" style="14" customWidth="1"/>
    <col min="8965" max="9216" width="9.109375" style="14"/>
    <col min="9217" max="9217" width="11.88671875" style="14" customWidth="1"/>
    <col min="9218" max="9218" width="31.88671875" style="14" customWidth="1"/>
    <col min="9219" max="9219" width="13.5546875" style="14" customWidth="1"/>
    <col min="9220" max="9220" width="26.5546875" style="14" customWidth="1"/>
    <col min="9221" max="9472" width="9.109375" style="14"/>
    <col min="9473" max="9473" width="11.88671875" style="14" customWidth="1"/>
    <col min="9474" max="9474" width="31.88671875" style="14" customWidth="1"/>
    <col min="9475" max="9475" width="13.5546875" style="14" customWidth="1"/>
    <col min="9476" max="9476" width="26.5546875" style="14" customWidth="1"/>
    <col min="9477" max="9728" width="9.109375" style="14"/>
    <col min="9729" max="9729" width="11.88671875" style="14" customWidth="1"/>
    <col min="9730" max="9730" width="31.88671875" style="14" customWidth="1"/>
    <col min="9731" max="9731" width="13.5546875" style="14" customWidth="1"/>
    <col min="9732" max="9732" width="26.5546875" style="14" customWidth="1"/>
    <col min="9733" max="9984" width="9.109375" style="14"/>
    <col min="9985" max="9985" width="11.88671875" style="14" customWidth="1"/>
    <col min="9986" max="9986" width="31.88671875" style="14" customWidth="1"/>
    <col min="9987" max="9987" width="13.5546875" style="14" customWidth="1"/>
    <col min="9988" max="9988" width="26.5546875" style="14" customWidth="1"/>
    <col min="9989" max="10240" width="9.109375" style="14"/>
    <col min="10241" max="10241" width="11.88671875" style="14" customWidth="1"/>
    <col min="10242" max="10242" width="31.88671875" style="14" customWidth="1"/>
    <col min="10243" max="10243" width="13.5546875" style="14" customWidth="1"/>
    <col min="10244" max="10244" width="26.5546875" style="14" customWidth="1"/>
    <col min="10245" max="10496" width="9.109375" style="14"/>
    <col min="10497" max="10497" width="11.88671875" style="14" customWidth="1"/>
    <col min="10498" max="10498" width="31.88671875" style="14" customWidth="1"/>
    <col min="10499" max="10499" width="13.5546875" style="14" customWidth="1"/>
    <col min="10500" max="10500" width="26.5546875" style="14" customWidth="1"/>
    <col min="10501" max="10752" width="9.109375" style="14"/>
    <col min="10753" max="10753" width="11.88671875" style="14" customWidth="1"/>
    <col min="10754" max="10754" width="31.88671875" style="14" customWidth="1"/>
    <col min="10755" max="10755" width="13.5546875" style="14" customWidth="1"/>
    <col min="10756" max="10756" width="26.5546875" style="14" customWidth="1"/>
    <col min="10757" max="11008" width="9.109375" style="14"/>
    <col min="11009" max="11009" width="11.88671875" style="14" customWidth="1"/>
    <col min="11010" max="11010" width="31.88671875" style="14" customWidth="1"/>
    <col min="11011" max="11011" width="13.5546875" style="14" customWidth="1"/>
    <col min="11012" max="11012" width="26.5546875" style="14" customWidth="1"/>
    <col min="11013" max="11264" width="9.109375" style="14"/>
    <col min="11265" max="11265" width="11.88671875" style="14" customWidth="1"/>
    <col min="11266" max="11266" width="31.88671875" style="14" customWidth="1"/>
    <col min="11267" max="11267" width="13.5546875" style="14" customWidth="1"/>
    <col min="11268" max="11268" width="26.5546875" style="14" customWidth="1"/>
    <col min="11269" max="11520" width="9.109375" style="14"/>
    <col min="11521" max="11521" width="11.88671875" style="14" customWidth="1"/>
    <col min="11522" max="11522" width="31.88671875" style="14" customWidth="1"/>
    <col min="11523" max="11523" width="13.5546875" style="14" customWidth="1"/>
    <col min="11524" max="11524" width="26.5546875" style="14" customWidth="1"/>
    <col min="11525" max="11776" width="9.109375" style="14"/>
    <col min="11777" max="11777" width="11.88671875" style="14" customWidth="1"/>
    <col min="11778" max="11778" width="31.88671875" style="14" customWidth="1"/>
    <col min="11779" max="11779" width="13.5546875" style="14" customWidth="1"/>
    <col min="11780" max="11780" width="26.5546875" style="14" customWidth="1"/>
    <col min="11781" max="12032" width="9.109375" style="14"/>
    <col min="12033" max="12033" width="11.88671875" style="14" customWidth="1"/>
    <col min="12034" max="12034" width="31.88671875" style="14" customWidth="1"/>
    <col min="12035" max="12035" width="13.5546875" style="14" customWidth="1"/>
    <col min="12036" max="12036" width="26.5546875" style="14" customWidth="1"/>
    <col min="12037" max="12288" width="9.109375" style="14"/>
    <col min="12289" max="12289" width="11.88671875" style="14" customWidth="1"/>
    <col min="12290" max="12290" width="31.88671875" style="14" customWidth="1"/>
    <col min="12291" max="12291" width="13.5546875" style="14" customWidth="1"/>
    <col min="12292" max="12292" width="26.5546875" style="14" customWidth="1"/>
    <col min="12293" max="12544" width="9.109375" style="14"/>
    <col min="12545" max="12545" width="11.88671875" style="14" customWidth="1"/>
    <col min="12546" max="12546" width="31.88671875" style="14" customWidth="1"/>
    <col min="12547" max="12547" width="13.5546875" style="14" customWidth="1"/>
    <col min="12548" max="12548" width="26.5546875" style="14" customWidth="1"/>
    <col min="12549" max="12800" width="9.109375" style="14"/>
    <col min="12801" max="12801" width="11.88671875" style="14" customWidth="1"/>
    <col min="12802" max="12802" width="31.88671875" style="14" customWidth="1"/>
    <col min="12803" max="12803" width="13.5546875" style="14" customWidth="1"/>
    <col min="12804" max="12804" width="26.5546875" style="14" customWidth="1"/>
    <col min="12805" max="13056" width="9.109375" style="14"/>
    <col min="13057" max="13057" width="11.88671875" style="14" customWidth="1"/>
    <col min="13058" max="13058" width="31.88671875" style="14" customWidth="1"/>
    <col min="13059" max="13059" width="13.5546875" style="14" customWidth="1"/>
    <col min="13060" max="13060" width="26.5546875" style="14" customWidth="1"/>
    <col min="13061" max="13312" width="9.109375" style="14"/>
    <col min="13313" max="13313" width="11.88671875" style="14" customWidth="1"/>
    <col min="13314" max="13314" width="31.88671875" style="14" customWidth="1"/>
    <col min="13315" max="13315" width="13.5546875" style="14" customWidth="1"/>
    <col min="13316" max="13316" width="26.5546875" style="14" customWidth="1"/>
    <col min="13317" max="13568" width="9.109375" style="14"/>
    <col min="13569" max="13569" width="11.88671875" style="14" customWidth="1"/>
    <col min="13570" max="13570" width="31.88671875" style="14" customWidth="1"/>
    <col min="13571" max="13571" width="13.5546875" style="14" customWidth="1"/>
    <col min="13572" max="13572" width="26.5546875" style="14" customWidth="1"/>
    <col min="13573" max="13824" width="9.109375" style="14"/>
    <col min="13825" max="13825" width="11.88671875" style="14" customWidth="1"/>
    <col min="13826" max="13826" width="31.88671875" style="14" customWidth="1"/>
    <col min="13827" max="13827" width="13.5546875" style="14" customWidth="1"/>
    <col min="13828" max="13828" width="26.5546875" style="14" customWidth="1"/>
    <col min="13829" max="14080" width="9.109375" style="14"/>
    <col min="14081" max="14081" width="11.88671875" style="14" customWidth="1"/>
    <col min="14082" max="14082" width="31.88671875" style="14" customWidth="1"/>
    <col min="14083" max="14083" width="13.5546875" style="14" customWidth="1"/>
    <col min="14084" max="14084" width="26.5546875" style="14" customWidth="1"/>
    <col min="14085" max="14336" width="9.109375" style="14"/>
    <col min="14337" max="14337" width="11.88671875" style="14" customWidth="1"/>
    <col min="14338" max="14338" width="31.88671875" style="14" customWidth="1"/>
    <col min="14339" max="14339" width="13.5546875" style="14" customWidth="1"/>
    <col min="14340" max="14340" width="26.5546875" style="14" customWidth="1"/>
    <col min="14341" max="14592" width="9.109375" style="14"/>
    <col min="14593" max="14593" width="11.88671875" style="14" customWidth="1"/>
    <col min="14594" max="14594" width="31.88671875" style="14" customWidth="1"/>
    <col min="14595" max="14595" width="13.5546875" style="14" customWidth="1"/>
    <col min="14596" max="14596" width="26.5546875" style="14" customWidth="1"/>
    <col min="14597" max="14848" width="9.109375" style="14"/>
    <col min="14849" max="14849" width="11.88671875" style="14" customWidth="1"/>
    <col min="14850" max="14850" width="31.88671875" style="14" customWidth="1"/>
    <col min="14851" max="14851" width="13.5546875" style="14" customWidth="1"/>
    <col min="14852" max="14852" width="26.5546875" style="14" customWidth="1"/>
    <col min="14853" max="15104" width="9.109375" style="14"/>
    <col min="15105" max="15105" width="11.88671875" style="14" customWidth="1"/>
    <col min="15106" max="15106" width="31.88671875" style="14" customWidth="1"/>
    <col min="15107" max="15107" width="13.5546875" style="14" customWidth="1"/>
    <col min="15108" max="15108" width="26.5546875" style="14" customWidth="1"/>
    <col min="15109" max="15360" width="9.109375" style="14"/>
    <col min="15361" max="15361" width="11.88671875" style="14" customWidth="1"/>
    <col min="15362" max="15362" width="31.88671875" style="14" customWidth="1"/>
    <col min="15363" max="15363" width="13.5546875" style="14" customWidth="1"/>
    <col min="15364" max="15364" width="26.5546875" style="14" customWidth="1"/>
    <col min="15365" max="15616" width="9.109375" style="14"/>
    <col min="15617" max="15617" width="11.88671875" style="14" customWidth="1"/>
    <col min="15618" max="15618" width="31.88671875" style="14" customWidth="1"/>
    <col min="15619" max="15619" width="13.5546875" style="14" customWidth="1"/>
    <col min="15620" max="15620" width="26.5546875" style="14" customWidth="1"/>
    <col min="15621" max="15872" width="9.109375" style="14"/>
    <col min="15873" max="15873" width="11.88671875" style="14" customWidth="1"/>
    <col min="15874" max="15874" width="31.88671875" style="14" customWidth="1"/>
    <col min="15875" max="15875" width="13.5546875" style="14" customWidth="1"/>
    <col min="15876" max="15876" width="26.5546875" style="14" customWidth="1"/>
    <col min="15877" max="16128" width="9.109375" style="14"/>
    <col min="16129" max="16129" width="11.88671875" style="14" customWidth="1"/>
    <col min="16130" max="16130" width="31.88671875" style="14" customWidth="1"/>
    <col min="16131" max="16131" width="13.5546875" style="14" customWidth="1"/>
    <col min="16132" max="16132" width="26.5546875" style="14" customWidth="1"/>
    <col min="16133" max="16384" width="9.109375" style="14"/>
  </cols>
  <sheetData>
    <row r="3" spans="1:13" ht="14.4" thickBot="1">
      <c r="A3" s="6" t="s">
        <v>267</v>
      </c>
      <c r="B3" s="7"/>
      <c r="C3" s="8"/>
      <c r="D3" s="9"/>
      <c r="E3" s="10"/>
      <c r="F3" s="11"/>
      <c r="G3" s="12"/>
      <c r="H3" s="13"/>
      <c r="I3" s="13"/>
      <c r="J3" s="13"/>
      <c r="K3" s="13"/>
      <c r="L3" s="13"/>
      <c r="M3" s="12"/>
    </row>
    <row r="4" spans="1:13" ht="13.8">
      <c r="A4" s="72" t="s">
        <v>3</v>
      </c>
      <c r="B4" s="75" t="s">
        <v>82</v>
      </c>
      <c r="C4" s="76"/>
      <c r="D4" s="73">
        <f>'Predračun lokalna cesta'!M95</f>
        <v>0</v>
      </c>
      <c r="E4" s="77"/>
      <c r="F4" s="78"/>
      <c r="G4" s="79"/>
      <c r="H4" s="80"/>
      <c r="I4" s="80"/>
      <c r="J4" s="80"/>
      <c r="K4" s="80"/>
      <c r="L4" s="80"/>
      <c r="M4" s="79"/>
    </row>
    <row r="5" spans="1:13" ht="20.100000000000001" customHeight="1">
      <c r="A5" s="41" t="s">
        <v>5</v>
      </c>
      <c r="B5" s="42" t="s">
        <v>83</v>
      </c>
      <c r="C5" s="43"/>
      <c r="D5" s="44">
        <f>'Predračun lokalna cesta'!M102</f>
        <v>0</v>
      </c>
      <c r="E5" s="10"/>
      <c r="F5" s="11"/>
      <c r="G5" s="12"/>
      <c r="H5" s="13"/>
      <c r="I5" s="13"/>
      <c r="J5" s="13"/>
      <c r="K5" s="13"/>
      <c r="L5" s="13"/>
      <c r="M5" s="19"/>
    </row>
    <row r="6" spans="1:13" ht="20.100000000000001" customHeight="1">
      <c r="A6" s="45" t="s">
        <v>84</v>
      </c>
      <c r="B6" s="46" t="s">
        <v>85</v>
      </c>
      <c r="C6" s="47"/>
      <c r="D6" s="48">
        <f>'Predračun lokalna cesta'!M114</f>
        <v>0</v>
      </c>
      <c r="E6" s="10"/>
      <c r="F6" s="11"/>
      <c r="G6" s="12"/>
      <c r="H6" s="13"/>
      <c r="I6" s="13"/>
      <c r="J6" s="13"/>
      <c r="K6" s="13"/>
      <c r="L6" s="13"/>
      <c r="M6" s="19"/>
    </row>
    <row r="7" spans="1:13" ht="20.100000000000001" customHeight="1" thickBot="1">
      <c r="A7" s="20" t="s">
        <v>88</v>
      </c>
      <c r="B7" s="21" t="s">
        <v>89</v>
      </c>
      <c r="C7" s="22"/>
      <c r="D7" s="23">
        <f>'Predračun lokalna cesta'!M121</f>
        <v>0</v>
      </c>
      <c r="E7" s="10"/>
      <c r="F7" s="11"/>
      <c r="G7" s="12"/>
      <c r="H7" s="13"/>
      <c r="I7" s="13"/>
      <c r="J7" s="13"/>
      <c r="K7" s="13"/>
      <c r="L7" s="13"/>
      <c r="M7" s="19"/>
    </row>
    <row r="8" spans="1:13" s="24" customFormat="1" ht="20.100000000000001" customHeight="1" thickBot="1">
      <c r="A8" s="62" t="s">
        <v>6</v>
      </c>
      <c r="B8" s="63"/>
      <c r="C8" s="64"/>
      <c r="D8" s="65">
        <f>SUM(D3:D7)</f>
        <v>0</v>
      </c>
      <c r="E8" s="25"/>
      <c r="F8" s="26"/>
      <c r="G8" s="27"/>
      <c r="H8" s="28"/>
      <c r="I8" s="28"/>
      <c r="J8" s="28"/>
      <c r="K8" s="28"/>
      <c r="L8" s="28"/>
      <c r="M8" s="27"/>
    </row>
    <row r="9" spans="1:13" ht="15.6" thickBot="1">
      <c r="A9" s="69" t="s">
        <v>7</v>
      </c>
      <c r="B9" s="70"/>
      <c r="C9" s="70"/>
      <c r="D9" s="71">
        <f>D8*0.22</f>
        <v>0</v>
      </c>
    </row>
    <row r="10" spans="1:13" ht="16.2" thickBot="1">
      <c r="A10" s="66" t="s">
        <v>8</v>
      </c>
      <c r="B10" s="67"/>
      <c r="C10" s="67"/>
      <c r="D10" s="68">
        <f>D8*1.22</f>
        <v>0</v>
      </c>
    </row>
    <row r="11" spans="1:13" ht="13.8" thickTop="1"/>
    <row r="13" spans="1:13">
      <c r="D13" s="29"/>
    </row>
  </sheetData>
  <sheetProtection algorithmName="SHA-512" hashValue="FSekOHnWW/UspmYi4BE+lopwIRbQ3t1fU+MQFBcyzXpEY2tcuhk0UiOU9JV4dzckGjws2sGoKqtGgVfu13lR2g==" saltValue="9niuRCPn6yzhwdmPNV5qZA==" spinCount="100000" sheet="1" objects="1" scenarios="1"/>
  <pageMargins left="0.70866141732283472" right="0.70866141732283472" top="0.86614173228346458" bottom="0.74803149606299213" header="0.31496062992125984" footer="0.31496062992125984"/>
  <pageSetup paperSize="9" firstPageNumber="29" orientation="portrait" useFirstPageNumber="1" r:id="rId1"/>
  <headerFooter>
    <oddHeader>&amp;L&amp;G</oddHeader>
    <oddFooter>&amp;L&amp;G&amp;R&amp;P od &amp;[75</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14"/>
  <sheetViews>
    <sheetView view="pageBreakPreview" zoomScaleNormal="100" zoomScaleSheetLayoutView="100" workbookViewId="0">
      <selection activeCell="D8" sqref="D8"/>
    </sheetView>
  </sheetViews>
  <sheetFormatPr defaultRowHeight="14.4"/>
  <cols>
    <col min="2" max="2" width="35.5546875" customWidth="1"/>
    <col min="3" max="3" width="12" customWidth="1"/>
    <col min="4" max="4" width="15.6640625" customWidth="1"/>
  </cols>
  <sheetData>
    <row r="1" spans="1:6">
      <c r="A1" s="40"/>
      <c r="B1" s="87" t="s">
        <v>277</v>
      </c>
      <c r="C1" s="88"/>
      <c r="D1" s="88"/>
    </row>
    <row r="2" spans="1:6">
      <c r="A2" s="40"/>
      <c r="B2" s="89"/>
      <c r="C2" s="90"/>
      <c r="D2" s="90"/>
    </row>
    <row r="3" spans="1:6">
      <c r="A3" s="40" t="s">
        <v>3</v>
      </c>
      <c r="B3" s="89" t="s">
        <v>278</v>
      </c>
      <c r="C3" s="90"/>
      <c r="D3" s="91">
        <f>Vodovod!F29</f>
        <v>0</v>
      </c>
    </row>
    <row r="4" spans="1:6">
      <c r="A4" s="40" t="s">
        <v>5</v>
      </c>
      <c r="B4" s="89" t="s">
        <v>279</v>
      </c>
      <c r="C4" s="90"/>
      <c r="D4" s="91">
        <f>Vodovod!F65</f>
        <v>0</v>
      </c>
    </row>
    <row r="5" spans="1:6">
      <c r="A5" s="40" t="s">
        <v>84</v>
      </c>
      <c r="B5" s="89" t="s">
        <v>280</v>
      </c>
      <c r="C5" s="90"/>
      <c r="D5" s="91">
        <f>Vodovod!F151</f>
        <v>0</v>
      </c>
    </row>
    <row r="6" spans="1:6">
      <c r="A6" s="40" t="s">
        <v>86</v>
      </c>
      <c r="B6" s="89" t="s">
        <v>863</v>
      </c>
      <c r="C6" s="90"/>
      <c r="D6" s="91">
        <f>Vodovod!F197</f>
        <v>0</v>
      </c>
    </row>
    <row r="7" spans="1:6">
      <c r="A7" s="92" t="s">
        <v>86</v>
      </c>
      <c r="B7" s="92" t="s">
        <v>281</v>
      </c>
      <c r="C7" s="40"/>
      <c r="D7" s="93">
        <f>Vodovod!F220</f>
        <v>500</v>
      </c>
      <c r="F7" s="94"/>
    </row>
    <row r="8" spans="1:6">
      <c r="A8" s="40" t="s">
        <v>95</v>
      </c>
      <c r="B8" s="92" t="s">
        <v>283</v>
      </c>
      <c r="C8" s="91"/>
      <c r="D8" s="99">
        <v>0</v>
      </c>
      <c r="F8" s="94"/>
    </row>
    <row r="9" spans="1:6" ht="16.2" thickBot="1">
      <c r="A9" s="95"/>
      <c r="B9" s="95"/>
      <c r="C9" s="96" t="s">
        <v>282</v>
      </c>
      <c r="D9" s="97">
        <f>SUM(D3:D8)</f>
        <v>500</v>
      </c>
    </row>
    <row r="10" spans="1:6" ht="15" thickTop="1"/>
    <row r="12" spans="1:6">
      <c r="B12" s="682" t="s">
        <v>284</v>
      </c>
    </row>
    <row r="13" spans="1:6" ht="75.75" customHeight="1">
      <c r="B13" s="682"/>
    </row>
    <row r="14" spans="1:6">
      <c r="B14" s="682"/>
    </row>
  </sheetData>
  <sheetProtection algorithmName="SHA-512" hashValue="LA78J6fAYpKClJdaF+1sOBnAIBRmeJFyvnx/vby0JD1TnHaA8Q1mjikdPTBDRHui4qL0bNc61ZyvLdEnDPjVJw==" saltValue="26z6e4md2i6Yc64OD1JCqw==" spinCount="100000" sheet="1" objects="1" scenarios="1"/>
  <protectedRanges>
    <protectedRange sqref="D8" name="Obseg1"/>
  </protectedRanges>
  <mergeCells count="1">
    <mergeCell ref="B12:B14"/>
  </mergeCells>
  <pageMargins left="0.70866141732283472" right="0.70866141732283472" top="0.74803149606299213" bottom="0.74803149606299213" header="0.31496062992125984" footer="0.31496062992125984"/>
  <pageSetup paperSize="9" firstPageNumber="30" orientation="portrait" useFirstPageNumber="1" r:id="rId1"/>
  <headerFooter>
    <oddHeader>&amp;RZAŠČITA/PRESTAVITEV -
VODOVOD</oddHeader>
    <oddFooter>&amp;R&amp;P od &amp;[75</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FE33C0-4432-4EB3-97CB-187ED4D137FB}">
  <dimension ref="A1:M231"/>
  <sheetViews>
    <sheetView view="pageBreakPreview" topLeftCell="A200" zoomScale="70" zoomScaleNormal="100" zoomScaleSheetLayoutView="70" workbookViewId="0">
      <selection activeCell="E212" sqref="E212"/>
    </sheetView>
  </sheetViews>
  <sheetFormatPr defaultRowHeight="14.4"/>
  <cols>
    <col min="2" max="2" width="33.33203125" customWidth="1"/>
    <col min="4" max="4" width="11" customWidth="1"/>
    <col min="5" max="5" width="11.5546875" customWidth="1"/>
    <col min="6" max="6" width="11.33203125" customWidth="1"/>
    <col min="7" max="7" width="6.44140625" customWidth="1"/>
  </cols>
  <sheetData>
    <row r="1" spans="1:13" ht="26.4">
      <c r="A1" s="100" t="s">
        <v>285</v>
      </c>
      <c r="B1" s="101" t="s">
        <v>286</v>
      </c>
      <c r="C1" s="102" t="s">
        <v>287</v>
      </c>
      <c r="D1" s="103" t="s">
        <v>288</v>
      </c>
      <c r="E1" s="104" t="s">
        <v>289</v>
      </c>
      <c r="F1" s="612" t="s">
        <v>290</v>
      </c>
      <c r="G1" s="633"/>
      <c r="H1" s="633"/>
      <c r="I1" s="633"/>
      <c r="J1" s="633"/>
      <c r="K1" s="633"/>
      <c r="L1" s="633"/>
      <c r="M1" s="633"/>
    </row>
    <row r="2" spans="1:13" ht="10.5" customHeight="1">
      <c r="A2" s="105"/>
      <c r="B2" s="105"/>
      <c r="C2" s="106"/>
      <c r="D2" s="107"/>
      <c r="E2" s="105"/>
      <c r="F2" s="613"/>
      <c r="G2" s="633"/>
      <c r="H2" s="633"/>
      <c r="I2" s="633"/>
      <c r="J2" s="633"/>
      <c r="K2" s="633"/>
      <c r="L2" s="633"/>
      <c r="M2" s="633"/>
    </row>
    <row r="3" spans="1:13" ht="31.5" customHeight="1">
      <c r="A3" s="108" t="s">
        <v>291</v>
      </c>
      <c r="B3" s="109" t="s">
        <v>292</v>
      </c>
      <c r="C3" s="110"/>
      <c r="D3" s="111"/>
      <c r="E3" s="112"/>
      <c r="F3" s="614"/>
      <c r="G3" s="633"/>
      <c r="H3" s="633"/>
      <c r="I3" s="633"/>
      <c r="J3" s="633"/>
      <c r="K3" s="633"/>
      <c r="L3" s="633"/>
      <c r="M3" s="633"/>
    </row>
    <row r="4" spans="1:13" ht="11.25" customHeight="1">
      <c r="A4" s="113"/>
      <c r="B4" s="114"/>
      <c r="C4" s="115"/>
      <c r="D4" s="107"/>
      <c r="E4" s="116"/>
      <c r="F4" s="615"/>
      <c r="G4" s="633"/>
      <c r="H4" s="633"/>
      <c r="I4" s="633"/>
      <c r="J4" s="633"/>
      <c r="K4" s="633"/>
      <c r="L4" s="633"/>
      <c r="M4" s="633"/>
    </row>
    <row r="5" spans="1:13" ht="82.5" customHeight="1">
      <c r="A5" s="113"/>
      <c r="B5" s="114" t="s">
        <v>853</v>
      </c>
      <c r="C5" s="117"/>
      <c r="D5" s="107"/>
      <c r="E5" s="116"/>
      <c r="F5" s="615"/>
      <c r="G5" s="633"/>
      <c r="H5" s="633"/>
      <c r="I5" s="633"/>
      <c r="J5" s="633"/>
      <c r="K5" s="633"/>
      <c r="L5" s="633"/>
      <c r="M5" s="633"/>
    </row>
    <row r="6" spans="1:13">
      <c r="A6" s="113"/>
      <c r="B6" s="118"/>
      <c r="C6" s="117"/>
      <c r="D6" s="107"/>
      <c r="E6" s="116"/>
      <c r="F6" s="615"/>
      <c r="G6" s="633"/>
      <c r="H6" s="633"/>
      <c r="I6" s="633"/>
      <c r="J6" s="633"/>
      <c r="K6" s="633"/>
      <c r="L6" s="633"/>
      <c r="M6" s="633"/>
    </row>
    <row r="7" spans="1:13">
      <c r="A7" s="108" t="s">
        <v>293</v>
      </c>
      <c r="B7" s="119" t="s">
        <v>278</v>
      </c>
      <c r="C7" s="106"/>
      <c r="D7" s="116"/>
      <c r="E7" s="116"/>
      <c r="F7" s="616"/>
      <c r="G7" s="633"/>
      <c r="H7" s="633"/>
      <c r="I7" s="633"/>
      <c r="J7" s="633"/>
      <c r="K7" s="633"/>
      <c r="L7" s="633"/>
      <c r="M7" s="633"/>
    </row>
    <row r="8" spans="1:13">
      <c r="A8" s="113"/>
      <c r="B8" s="120"/>
      <c r="C8" s="106"/>
      <c r="D8" s="116"/>
      <c r="E8" s="116"/>
      <c r="F8" s="616"/>
      <c r="G8" s="633"/>
      <c r="H8" s="633"/>
      <c r="I8" s="633"/>
      <c r="J8" s="633"/>
      <c r="K8" s="633"/>
      <c r="L8" s="633"/>
      <c r="M8" s="633"/>
    </row>
    <row r="9" spans="1:13" ht="40.200000000000003">
      <c r="A9" s="113" t="s">
        <v>294</v>
      </c>
      <c r="B9" s="121" t="s">
        <v>854</v>
      </c>
      <c r="C9" s="122" t="s">
        <v>295</v>
      </c>
      <c r="D9" s="123">
        <v>139</v>
      </c>
      <c r="E9" s="124"/>
      <c r="F9" s="172">
        <f>D9*E9</f>
        <v>0</v>
      </c>
      <c r="G9" s="633"/>
      <c r="H9" s="633"/>
      <c r="I9" s="633"/>
      <c r="J9" s="633"/>
      <c r="K9" s="633"/>
      <c r="L9" s="633"/>
      <c r="M9" s="633"/>
    </row>
    <row r="10" spans="1:13">
      <c r="A10" s="113"/>
      <c r="B10" s="125"/>
      <c r="C10" s="122"/>
      <c r="D10" s="123"/>
      <c r="E10" s="124"/>
      <c r="F10" s="171"/>
      <c r="G10" s="633"/>
      <c r="H10" s="633"/>
      <c r="I10" s="633"/>
      <c r="J10" s="633"/>
      <c r="K10" s="633"/>
      <c r="L10" s="633"/>
      <c r="M10" s="633"/>
    </row>
    <row r="11" spans="1:13" ht="27">
      <c r="A11" s="113" t="s">
        <v>296</v>
      </c>
      <c r="B11" s="125" t="s">
        <v>297</v>
      </c>
      <c r="C11" s="122" t="s">
        <v>22</v>
      </c>
      <c r="D11" s="123">
        <v>18</v>
      </c>
      <c r="E11" s="124"/>
      <c r="F11" s="172">
        <f>D11*E11</f>
        <v>0</v>
      </c>
      <c r="G11" s="633"/>
      <c r="H11" s="633"/>
      <c r="I11" s="633"/>
      <c r="J11" s="633"/>
      <c r="K11" s="633"/>
      <c r="L11" s="633"/>
      <c r="M11" s="633"/>
    </row>
    <row r="12" spans="1:13">
      <c r="A12" s="113"/>
      <c r="B12" s="125"/>
      <c r="C12" s="122"/>
      <c r="D12" s="123"/>
      <c r="E12" s="124"/>
      <c r="F12" s="171"/>
      <c r="G12" s="633"/>
      <c r="H12" s="633"/>
      <c r="I12" s="633"/>
      <c r="J12" s="633"/>
      <c r="K12" s="633"/>
      <c r="L12" s="633"/>
      <c r="M12" s="633"/>
    </row>
    <row r="13" spans="1:13" ht="225.75" customHeight="1">
      <c r="A13" s="113" t="s">
        <v>298</v>
      </c>
      <c r="B13" s="126" t="s">
        <v>300</v>
      </c>
      <c r="C13" s="122"/>
      <c r="D13" s="123"/>
      <c r="E13" s="124"/>
      <c r="F13" s="171"/>
      <c r="G13" s="633"/>
      <c r="H13" s="633"/>
      <c r="I13" s="633"/>
      <c r="J13" s="633"/>
      <c r="K13" s="633"/>
      <c r="L13" s="633"/>
      <c r="M13" s="633"/>
    </row>
    <row r="14" spans="1:13" ht="11.25" customHeight="1">
      <c r="A14" s="113"/>
      <c r="B14" s="127"/>
      <c r="C14" s="122"/>
      <c r="D14" s="123"/>
      <c r="E14" s="124"/>
      <c r="F14" s="171"/>
      <c r="G14" s="633"/>
      <c r="H14" s="633"/>
      <c r="I14" s="633"/>
      <c r="J14" s="633"/>
      <c r="K14" s="633"/>
      <c r="L14" s="633"/>
      <c r="M14" s="633"/>
    </row>
    <row r="15" spans="1:13" ht="107.25" customHeight="1">
      <c r="A15" s="113"/>
      <c r="B15" s="128" t="s">
        <v>301</v>
      </c>
      <c r="C15" s="122" t="s">
        <v>22</v>
      </c>
      <c r="D15" s="123">
        <v>1</v>
      </c>
      <c r="E15" s="124"/>
      <c r="F15" s="172">
        <f t="shared" ref="F15:F21" si="0">D15*E15</f>
        <v>0</v>
      </c>
      <c r="G15" s="633"/>
      <c r="H15" s="633"/>
      <c r="I15" s="633"/>
      <c r="J15" s="633"/>
      <c r="K15" s="633"/>
      <c r="L15" s="633"/>
      <c r="M15" s="633"/>
    </row>
    <row r="16" spans="1:13" ht="17.25" customHeight="1">
      <c r="A16" s="113"/>
      <c r="B16" s="128"/>
      <c r="C16" s="122"/>
      <c r="D16" s="123"/>
      <c r="E16" s="124"/>
      <c r="F16" s="172"/>
      <c r="G16" s="633"/>
      <c r="H16" s="633"/>
      <c r="I16" s="633"/>
      <c r="J16" s="633"/>
      <c r="K16" s="633"/>
      <c r="L16" s="633"/>
      <c r="M16" s="633"/>
    </row>
    <row r="17" spans="1:13">
      <c r="A17" s="113"/>
      <c r="B17" s="129" t="s">
        <v>302</v>
      </c>
      <c r="C17" s="122" t="s">
        <v>22</v>
      </c>
      <c r="D17" s="123">
        <v>2</v>
      </c>
      <c r="E17" s="124"/>
      <c r="F17" s="172">
        <f t="shared" si="0"/>
        <v>0</v>
      </c>
      <c r="G17" s="633"/>
      <c r="H17" s="633"/>
      <c r="I17" s="633"/>
      <c r="J17" s="633"/>
      <c r="K17" s="633"/>
      <c r="L17" s="633"/>
      <c r="M17" s="633"/>
    </row>
    <row r="18" spans="1:13">
      <c r="A18" s="148"/>
      <c r="B18" s="594"/>
      <c r="C18" s="298"/>
      <c r="D18" s="299"/>
      <c r="E18" s="300"/>
      <c r="F18" s="617"/>
      <c r="G18" s="633"/>
      <c r="H18" s="633"/>
      <c r="I18" s="633"/>
      <c r="J18" s="633"/>
      <c r="K18" s="633"/>
      <c r="L18" s="633"/>
      <c r="M18" s="633"/>
    </row>
    <row r="19" spans="1:13" ht="123" customHeight="1">
      <c r="A19" s="113"/>
      <c r="B19" s="128" t="s">
        <v>303</v>
      </c>
      <c r="C19" s="122" t="s">
        <v>22</v>
      </c>
      <c r="D19" s="123">
        <v>1</v>
      </c>
      <c r="E19" s="124"/>
      <c r="F19" s="172">
        <f t="shared" si="0"/>
        <v>0</v>
      </c>
      <c r="G19" s="633"/>
      <c r="H19" s="633"/>
      <c r="I19" s="633"/>
      <c r="J19" s="633"/>
      <c r="K19" s="633"/>
      <c r="L19" s="633"/>
      <c r="M19" s="633"/>
    </row>
    <row r="20" spans="1:13" ht="18.75" customHeight="1">
      <c r="A20" s="113"/>
      <c r="B20" s="128"/>
      <c r="C20" s="122"/>
      <c r="D20" s="123"/>
      <c r="E20" s="124"/>
      <c r="F20" s="172"/>
      <c r="G20" s="633"/>
      <c r="H20" s="633"/>
      <c r="I20" s="633"/>
      <c r="J20" s="633"/>
      <c r="K20" s="633"/>
      <c r="L20" s="633"/>
      <c r="M20" s="633"/>
    </row>
    <row r="21" spans="1:13" ht="135.75" customHeight="1">
      <c r="A21" s="113"/>
      <c r="B21" s="128" t="s">
        <v>304</v>
      </c>
      <c r="C21" s="122" t="s">
        <v>22</v>
      </c>
      <c r="D21" s="123">
        <v>3</v>
      </c>
      <c r="E21" s="124"/>
      <c r="F21" s="172">
        <f t="shared" si="0"/>
        <v>0</v>
      </c>
      <c r="G21" s="633"/>
      <c r="H21" s="633"/>
      <c r="I21" s="633"/>
      <c r="J21" s="633"/>
      <c r="K21" s="633"/>
      <c r="L21" s="633"/>
      <c r="M21" s="633"/>
    </row>
    <row r="22" spans="1:13">
      <c r="A22" s="113"/>
      <c r="B22" s="130"/>
      <c r="C22" s="122"/>
      <c r="D22" s="123"/>
      <c r="E22" s="124"/>
      <c r="F22" s="171"/>
      <c r="G22" s="633"/>
      <c r="H22" s="633"/>
      <c r="I22" s="633"/>
      <c r="J22" s="633"/>
      <c r="K22" s="633"/>
      <c r="L22" s="633"/>
      <c r="M22" s="633"/>
    </row>
    <row r="23" spans="1:13" ht="106.5" customHeight="1">
      <c r="A23" s="113" t="s">
        <v>299</v>
      </c>
      <c r="B23" s="126" t="s">
        <v>306</v>
      </c>
      <c r="C23" s="122" t="s">
        <v>22</v>
      </c>
      <c r="D23" s="123">
        <v>5</v>
      </c>
      <c r="E23" s="124"/>
      <c r="F23" s="172">
        <f>D23*E23</f>
        <v>0</v>
      </c>
      <c r="G23" s="633"/>
      <c r="H23" s="633"/>
      <c r="I23" s="633"/>
      <c r="J23" s="633"/>
      <c r="K23" s="633"/>
      <c r="L23" s="633"/>
      <c r="M23" s="633"/>
    </row>
    <row r="24" spans="1:13">
      <c r="A24" s="113"/>
      <c r="B24" s="130"/>
      <c r="C24" s="122"/>
      <c r="D24" s="123"/>
      <c r="E24" s="124"/>
      <c r="F24" s="172"/>
      <c r="G24" s="633"/>
      <c r="H24" s="633"/>
      <c r="I24" s="633"/>
      <c r="J24" s="633"/>
      <c r="K24" s="633"/>
      <c r="L24" s="633"/>
      <c r="M24" s="633"/>
    </row>
    <row r="25" spans="1:13" ht="66.75" customHeight="1">
      <c r="A25" s="131" t="s">
        <v>305</v>
      </c>
      <c r="B25" s="132" t="s">
        <v>308</v>
      </c>
      <c r="C25" s="133" t="s">
        <v>22</v>
      </c>
      <c r="D25" s="134">
        <v>1</v>
      </c>
      <c r="E25" s="134"/>
      <c r="F25" s="135">
        <f>D25*E25</f>
        <v>0</v>
      </c>
      <c r="G25" s="633"/>
      <c r="H25" s="633"/>
      <c r="I25" s="633"/>
      <c r="J25" s="633"/>
      <c r="K25" s="633"/>
      <c r="L25" s="633"/>
      <c r="M25" s="633"/>
    </row>
    <row r="26" spans="1:13" ht="14.25" customHeight="1">
      <c r="A26" s="136"/>
      <c r="B26" s="132"/>
      <c r="C26" s="133"/>
      <c r="D26" s="134"/>
      <c r="E26" s="134"/>
      <c r="F26" s="135"/>
      <c r="G26" s="633"/>
      <c r="H26" s="633"/>
      <c r="I26" s="633"/>
      <c r="J26" s="633"/>
      <c r="K26" s="633"/>
      <c r="L26" s="633"/>
      <c r="M26" s="633"/>
    </row>
    <row r="27" spans="1:13" ht="56.25" customHeight="1">
      <c r="A27" s="137" t="s">
        <v>307</v>
      </c>
      <c r="B27" s="141" t="s">
        <v>309</v>
      </c>
      <c r="C27" s="142" t="s">
        <v>22</v>
      </c>
      <c r="D27" s="143">
        <v>1</v>
      </c>
      <c r="E27" s="143"/>
      <c r="F27" s="179">
        <f t="shared" ref="F27" si="1">ROUND((D27*E27),2)</f>
        <v>0</v>
      </c>
      <c r="G27" s="633"/>
      <c r="H27" s="633"/>
      <c r="I27" s="633"/>
      <c r="J27" s="633"/>
      <c r="K27" s="633"/>
      <c r="L27" s="633"/>
      <c r="M27" s="633"/>
    </row>
    <row r="28" spans="1:13" ht="21" customHeight="1">
      <c r="A28" s="137"/>
      <c r="B28" s="141"/>
      <c r="C28" s="142"/>
      <c r="D28" s="144"/>
      <c r="E28" s="143"/>
      <c r="F28" s="619"/>
      <c r="G28" s="633"/>
      <c r="H28" s="633"/>
      <c r="I28" s="633"/>
      <c r="J28" s="633"/>
      <c r="K28" s="633"/>
      <c r="L28" s="633"/>
      <c r="M28" s="633"/>
    </row>
    <row r="29" spans="1:13" ht="15" thickBot="1">
      <c r="A29" s="149"/>
      <c r="B29" s="150" t="s">
        <v>310</v>
      </c>
      <c r="C29" s="151"/>
      <c r="D29" s="152"/>
      <c r="E29" s="153"/>
      <c r="F29" s="618">
        <f>SUM(F8:F28)</f>
        <v>0</v>
      </c>
      <c r="G29" s="633"/>
      <c r="H29" s="633"/>
      <c r="I29" s="633"/>
      <c r="J29" s="633"/>
      <c r="K29" s="633"/>
      <c r="L29" s="633"/>
      <c r="M29" s="633"/>
    </row>
    <row r="30" spans="1:13" ht="15" thickTop="1">
      <c r="A30" s="154"/>
      <c r="B30" s="155"/>
      <c r="C30" s="156"/>
      <c r="D30" s="123"/>
      <c r="E30" s="157"/>
      <c r="F30" s="157"/>
      <c r="G30" s="633"/>
      <c r="H30" s="633"/>
      <c r="I30" s="633"/>
      <c r="J30" s="633"/>
      <c r="K30" s="633"/>
      <c r="L30" s="633"/>
      <c r="M30" s="633"/>
    </row>
    <row r="31" spans="1:13">
      <c r="A31" s="158" t="s">
        <v>311</v>
      </c>
      <c r="B31" s="159" t="s">
        <v>312</v>
      </c>
      <c r="C31" s="160"/>
      <c r="D31" s="161"/>
      <c r="E31" s="161"/>
      <c r="F31" s="621"/>
      <c r="G31" s="633"/>
      <c r="H31" s="633"/>
      <c r="I31" s="633"/>
      <c r="J31" s="633"/>
      <c r="K31" s="633"/>
      <c r="L31" s="633"/>
      <c r="M31" s="633"/>
    </row>
    <row r="32" spans="1:13">
      <c r="A32" s="162"/>
      <c r="B32" s="163"/>
      <c r="C32" s="122"/>
      <c r="D32" s="124"/>
      <c r="E32" s="124"/>
      <c r="F32" s="171"/>
      <c r="G32" s="633"/>
      <c r="H32" s="633"/>
      <c r="I32" s="633"/>
      <c r="J32" s="633"/>
      <c r="K32" s="633"/>
      <c r="L32" s="633"/>
      <c r="M32" s="633"/>
    </row>
    <row r="33" spans="1:13" ht="27">
      <c r="A33" s="162"/>
      <c r="B33" s="125" t="s">
        <v>313</v>
      </c>
      <c r="C33" s="122"/>
      <c r="D33" s="123"/>
      <c r="E33" s="124"/>
      <c r="F33" s="171"/>
      <c r="G33" s="633"/>
      <c r="H33" s="633"/>
      <c r="I33" s="633"/>
      <c r="J33" s="633"/>
      <c r="K33" s="633"/>
      <c r="L33" s="633"/>
      <c r="M33" s="633"/>
    </row>
    <row r="34" spans="1:13">
      <c r="A34" s="162"/>
      <c r="B34" s="125"/>
      <c r="C34" s="122"/>
      <c r="D34" s="123"/>
      <c r="E34" s="124"/>
      <c r="F34" s="171"/>
      <c r="G34" s="633"/>
      <c r="H34" s="633"/>
      <c r="I34" s="633"/>
      <c r="J34" s="633"/>
      <c r="K34" s="633"/>
      <c r="L34" s="633"/>
      <c r="M34" s="633"/>
    </row>
    <row r="35" spans="1:13" ht="54" customHeight="1">
      <c r="A35" s="145" t="s">
        <v>314</v>
      </c>
      <c r="B35" s="164" t="s">
        <v>315</v>
      </c>
      <c r="C35" s="122" t="s">
        <v>35</v>
      </c>
      <c r="D35" s="123">
        <v>47</v>
      </c>
      <c r="E35" s="124"/>
      <c r="F35" s="172">
        <f>D35*E35</f>
        <v>0</v>
      </c>
      <c r="G35" s="633"/>
      <c r="H35" s="633"/>
      <c r="I35" s="633"/>
      <c r="J35" s="633"/>
      <c r="K35" s="633"/>
      <c r="L35" s="633"/>
      <c r="M35" s="633"/>
    </row>
    <row r="36" spans="1:13">
      <c r="A36" s="165"/>
      <c r="B36" s="163"/>
      <c r="C36" s="122"/>
      <c r="D36" s="123"/>
      <c r="E36" s="124"/>
      <c r="F36" s="171"/>
      <c r="G36" s="633"/>
      <c r="H36" s="633"/>
      <c r="I36" s="633"/>
      <c r="J36" s="633"/>
      <c r="K36" s="633"/>
      <c r="L36" s="633"/>
      <c r="M36" s="633"/>
    </row>
    <row r="37" spans="1:13" ht="90.75" customHeight="1">
      <c r="A37" s="145" t="s">
        <v>316</v>
      </c>
      <c r="B37" s="166" t="s">
        <v>317</v>
      </c>
      <c r="C37" s="167"/>
      <c r="D37" s="146"/>
      <c r="E37" s="146"/>
      <c r="F37" s="146"/>
      <c r="G37" s="633"/>
      <c r="H37" s="633"/>
      <c r="I37" s="633"/>
      <c r="J37" s="633"/>
      <c r="K37" s="633"/>
      <c r="L37" s="633"/>
      <c r="M37" s="633"/>
    </row>
    <row r="38" spans="1:13" ht="16.5" customHeight="1">
      <c r="A38" s="145"/>
      <c r="B38" s="166" t="s">
        <v>318</v>
      </c>
      <c r="C38" s="122" t="s">
        <v>35</v>
      </c>
      <c r="D38" s="123">
        <v>111.6</v>
      </c>
      <c r="E38" s="124"/>
      <c r="F38" s="172">
        <f>D38*E38</f>
        <v>0</v>
      </c>
      <c r="G38" s="633"/>
      <c r="H38" s="633"/>
      <c r="I38" s="633"/>
      <c r="J38" s="633"/>
      <c r="K38" s="633"/>
      <c r="L38" s="633"/>
      <c r="M38" s="633"/>
    </row>
    <row r="39" spans="1:13" ht="18.75" customHeight="1">
      <c r="A39" s="145"/>
      <c r="B39" s="166" t="s">
        <v>319</v>
      </c>
      <c r="C39" s="122" t="s">
        <v>35</v>
      </c>
      <c r="D39" s="123">
        <v>12.4</v>
      </c>
      <c r="E39" s="124"/>
      <c r="F39" s="172">
        <f>D39*E39</f>
        <v>0</v>
      </c>
      <c r="G39" s="633"/>
      <c r="H39" s="633"/>
      <c r="I39" s="633"/>
      <c r="J39" s="633"/>
      <c r="K39" s="633"/>
      <c r="L39" s="633"/>
      <c r="M39" s="633"/>
    </row>
    <row r="40" spans="1:13" ht="19.5" customHeight="1">
      <c r="A40" s="322"/>
      <c r="B40" s="595"/>
      <c r="C40" s="298"/>
      <c r="D40" s="299"/>
      <c r="E40" s="300"/>
      <c r="F40" s="617"/>
      <c r="G40" s="633"/>
      <c r="H40" s="633"/>
      <c r="I40" s="633"/>
      <c r="J40" s="633"/>
      <c r="K40" s="633"/>
      <c r="L40" s="633"/>
      <c r="M40" s="633"/>
    </row>
    <row r="41" spans="1:13" ht="93.75" customHeight="1">
      <c r="A41" s="145" t="s">
        <v>320</v>
      </c>
      <c r="B41" s="166" t="s">
        <v>321</v>
      </c>
      <c r="C41" s="122"/>
      <c r="D41" s="123"/>
      <c r="E41" s="124"/>
      <c r="F41" s="172"/>
      <c r="G41" s="633"/>
      <c r="H41" s="633"/>
      <c r="I41" s="633"/>
      <c r="J41" s="633"/>
      <c r="K41" s="633"/>
      <c r="L41" s="633"/>
      <c r="M41" s="633"/>
    </row>
    <row r="42" spans="1:13" ht="17.25" customHeight="1">
      <c r="A42" s="145"/>
      <c r="B42" s="166" t="s">
        <v>318</v>
      </c>
      <c r="C42" s="122" t="s">
        <v>35</v>
      </c>
      <c r="D42" s="123">
        <v>83.7</v>
      </c>
      <c r="E42" s="124"/>
      <c r="F42" s="172">
        <f>D42*E42</f>
        <v>0</v>
      </c>
      <c r="G42" s="633"/>
      <c r="H42" s="633"/>
      <c r="I42" s="633"/>
      <c r="J42" s="633"/>
      <c r="K42" s="633"/>
      <c r="L42" s="633"/>
      <c r="M42" s="633"/>
    </row>
    <row r="43" spans="1:13" ht="15" customHeight="1">
      <c r="A43" s="145"/>
      <c r="B43" s="166" t="s">
        <v>319</v>
      </c>
      <c r="C43" s="122" t="s">
        <v>35</v>
      </c>
      <c r="D43" s="123">
        <v>9.3000000000000007</v>
      </c>
      <c r="E43" s="124"/>
      <c r="F43" s="172">
        <f>D43*E43</f>
        <v>0</v>
      </c>
      <c r="G43" s="633"/>
      <c r="H43" s="633"/>
      <c r="I43" s="633"/>
      <c r="J43" s="633"/>
      <c r="K43" s="633"/>
      <c r="L43" s="633"/>
      <c r="M43" s="633"/>
    </row>
    <row r="44" spans="1:13" ht="15" customHeight="1">
      <c r="A44" s="145"/>
      <c r="B44" s="166"/>
      <c r="C44" s="122"/>
      <c r="D44" s="123"/>
      <c r="E44" s="124"/>
      <c r="F44" s="172"/>
      <c r="G44" s="633"/>
      <c r="H44" s="633"/>
      <c r="I44" s="633"/>
      <c r="J44" s="633"/>
      <c r="K44" s="633"/>
      <c r="L44" s="633"/>
      <c r="M44" s="633"/>
    </row>
    <row r="45" spans="1:13" ht="93" customHeight="1">
      <c r="A45" s="145" t="s">
        <v>322</v>
      </c>
      <c r="B45" s="166" t="s">
        <v>323</v>
      </c>
      <c r="C45" s="122"/>
      <c r="D45" s="123"/>
      <c r="E45" s="124"/>
      <c r="F45" s="172"/>
      <c r="G45" s="633"/>
      <c r="H45" s="633"/>
      <c r="I45" s="633"/>
      <c r="J45" s="633"/>
      <c r="K45" s="633"/>
      <c r="L45" s="633"/>
      <c r="M45" s="633"/>
    </row>
    <row r="46" spans="1:13" ht="22.5" customHeight="1">
      <c r="A46" s="145"/>
      <c r="B46" s="166" t="s">
        <v>318</v>
      </c>
      <c r="C46" s="122" t="s">
        <v>35</v>
      </c>
      <c r="D46" s="123">
        <v>83.7</v>
      </c>
      <c r="E46" s="124"/>
      <c r="F46" s="172">
        <f>D46*E46</f>
        <v>0</v>
      </c>
      <c r="G46" s="633"/>
      <c r="H46" s="633"/>
      <c r="I46" s="633"/>
      <c r="J46" s="633"/>
      <c r="K46" s="633"/>
      <c r="L46" s="633"/>
      <c r="M46" s="633"/>
    </row>
    <row r="47" spans="1:13" ht="20.25" customHeight="1">
      <c r="A47" s="145"/>
      <c r="B47" s="166" t="s">
        <v>319</v>
      </c>
      <c r="C47" s="122" t="s">
        <v>35</v>
      </c>
      <c r="D47" s="123">
        <v>9.3000000000000007</v>
      </c>
      <c r="E47" s="124"/>
      <c r="F47" s="172">
        <f>D47*E47</f>
        <v>0</v>
      </c>
      <c r="G47" s="633"/>
      <c r="H47" s="633"/>
      <c r="I47" s="633"/>
      <c r="J47" s="633"/>
      <c r="K47" s="633"/>
      <c r="L47" s="633"/>
      <c r="M47" s="633"/>
    </row>
    <row r="48" spans="1:13">
      <c r="A48" s="145"/>
      <c r="B48" s="168"/>
      <c r="C48" s="122"/>
      <c r="D48" s="123"/>
      <c r="E48" s="124"/>
      <c r="F48" s="171"/>
      <c r="G48" s="633"/>
      <c r="H48" s="633"/>
      <c r="I48" s="633"/>
      <c r="J48" s="633"/>
      <c r="K48" s="633"/>
      <c r="L48" s="633"/>
      <c r="M48" s="633"/>
    </row>
    <row r="49" spans="1:13" ht="27">
      <c r="A49" s="145" t="s">
        <v>324</v>
      </c>
      <c r="B49" s="169" t="s">
        <v>325</v>
      </c>
      <c r="C49" s="170" t="s">
        <v>26</v>
      </c>
      <c r="D49" s="171">
        <v>118</v>
      </c>
      <c r="E49" s="171"/>
      <c r="F49" s="172">
        <f>D49*E49</f>
        <v>0</v>
      </c>
      <c r="G49" s="633"/>
      <c r="H49" s="633"/>
      <c r="I49" s="633"/>
      <c r="J49" s="633"/>
      <c r="K49" s="633"/>
      <c r="L49" s="633"/>
      <c r="M49" s="633"/>
    </row>
    <row r="50" spans="1:13">
      <c r="A50" s="145"/>
      <c r="B50" s="125"/>
      <c r="C50" s="122"/>
      <c r="D50" s="123"/>
      <c r="E50" s="124"/>
      <c r="F50" s="172"/>
      <c r="G50" s="633"/>
      <c r="H50" s="633"/>
      <c r="I50" s="633"/>
      <c r="J50" s="633"/>
      <c r="K50" s="633"/>
      <c r="L50" s="633"/>
      <c r="M50" s="633"/>
    </row>
    <row r="51" spans="1:13" ht="79.8">
      <c r="A51" s="145" t="s">
        <v>326</v>
      </c>
      <c r="B51" s="125" t="s">
        <v>327</v>
      </c>
      <c r="C51" s="122" t="s">
        <v>35</v>
      </c>
      <c r="D51" s="123">
        <v>12</v>
      </c>
      <c r="E51" s="124"/>
      <c r="F51" s="172">
        <f>D51*E51</f>
        <v>0</v>
      </c>
      <c r="G51" s="633"/>
      <c r="H51" s="633"/>
      <c r="I51" s="633"/>
      <c r="J51" s="633"/>
      <c r="K51" s="633"/>
      <c r="L51" s="633"/>
      <c r="M51" s="633"/>
    </row>
    <row r="52" spans="1:13">
      <c r="A52" s="145"/>
      <c r="B52" s="125"/>
      <c r="C52" s="122"/>
      <c r="D52" s="123"/>
      <c r="E52" s="124"/>
      <c r="F52" s="171"/>
      <c r="G52" s="633"/>
      <c r="H52" s="633"/>
      <c r="I52" s="633"/>
      <c r="J52" s="633"/>
      <c r="K52" s="633"/>
      <c r="L52" s="633"/>
      <c r="M52" s="633"/>
    </row>
    <row r="53" spans="1:13" ht="81.75" customHeight="1">
      <c r="A53" s="145" t="s">
        <v>328</v>
      </c>
      <c r="B53" s="173" t="s">
        <v>329</v>
      </c>
      <c r="C53" s="122" t="s">
        <v>35</v>
      </c>
      <c r="D53" s="123">
        <v>90</v>
      </c>
      <c r="E53" s="124"/>
      <c r="F53" s="172">
        <f>D53*E53</f>
        <v>0</v>
      </c>
      <c r="G53" s="633"/>
      <c r="H53" s="633"/>
      <c r="I53" s="633"/>
      <c r="J53" s="633"/>
      <c r="K53" s="633"/>
      <c r="L53" s="633"/>
      <c r="M53" s="633"/>
    </row>
    <row r="54" spans="1:13">
      <c r="A54" s="145"/>
      <c r="B54" s="174"/>
      <c r="C54" s="122"/>
      <c r="D54" s="123"/>
      <c r="E54" s="124"/>
      <c r="F54" s="171"/>
      <c r="G54" s="633"/>
      <c r="H54" s="633"/>
      <c r="I54" s="633"/>
      <c r="J54" s="633"/>
      <c r="K54" s="633"/>
      <c r="L54" s="633"/>
      <c r="M54" s="633"/>
    </row>
    <row r="55" spans="1:13" ht="66" customHeight="1">
      <c r="A55" s="145" t="s">
        <v>330</v>
      </c>
      <c r="B55" s="166" t="s">
        <v>331</v>
      </c>
      <c r="C55" s="122" t="s">
        <v>35</v>
      </c>
      <c r="D55" s="123">
        <v>143</v>
      </c>
      <c r="E55" s="124"/>
      <c r="F55" s="172">
        <f>D55*E55</f>
        <v>0</v>
      </c>
      <c r="G55" s="633"/>
      <c r="H55" s="633"/>
      <c r="I55" s="633"/>
      <c r="J55" s="633"/>
      <c r="K55" s="633"/>
      <c r="L55" s="633"/>
      <c r="M55" s="633"/>
    </row>
    <row r="56" spans="1:13">
      <c r="A56" s="145"/>
      <c r="B56" s="168"/>
      <c r="C56" s="122"/>
      <c r="D56" s="123"/>
      <c r="E56" s="124"/>
      <c r="F56" s="171"/>
      <c r="G56" s="633"/>
      <c r="H56" s="633"/>
      <c r="I56" s="633"/>
      <c r="J56" s="633"/>
      <c r="K56" s="633"/>
      <c r="L56" s="633"/>
      <c r="M56" s="633"/>
    </row>
    <row r="57" spans="1:13" ht="107.25" customHeight="1">
      <c r="A57" s="145" t="s">
        <v>332</v>
      </c>
      <c r="B57" s="175" t="s">
        <v>333</v>
      </c>
      <c r="C57" s="122"/>
      <c r="D57" s="123"/>
      <c r="E57" s="124"/>
      <c r="F57" s="172"/>
      <c r="G57" s="633"/>
      <c r="H57" s="633"/>
      <c r="I57" s="633"/>
      <c r="J57" s="633"/>
      <c r="K57" s="633"/>
      <c r="L57" s="633"/>
      <c r="M57" s="633"/>
    </row>
    <row r="58" spans="1:13" ht="18" customHeight="1">
      <c r="A58" s="145"/>
      <c r="B58" s="166" t="s">
        <v>318</v>
      </c>
      <c r="C58" s="122" t="s">
        <v>35</v>
      </c>
      <c r="D58" s="123">
        <v>151</v>
      </c>
      <c r="E58" s="124"/>
      <c r="F58" s="172">
        <f>D58*E58</f>
        <v>0</v>
      </c>
      <c r="G58" s="633"/>
      <c r="H58" s="633"/>
      <c r="I58" s="633"/>
      <c r="J58" s="633"/>
      <c r="K58" s="633"/>
      <c r="L58" s="633"/>
      <c r="M58" s="633"/>
    </row>
    <row r="59" spans="1:13" ht="16.5" customHeight="1">
      <c r="A59" s="145"/>
      <c r="B59" s="166" t="s">
        <v>319</v>
      </c>
      <c r="C59" s="122" t="s">
        <v>35</v>
      </c>
      <c r="D59" s="123">
        <v>17</v>
      </c>
      <c r="E59" s="124"/>
      <c r="F59" s="172">
        <f>D59*E59</f>
        <v>0</v>
      </c>
      <c r="G59" s="633"/>
      <c r="H59" s="633"/>
      <c r="I59" s="633"/>
      <c r="J59" s="633"/>
      <c r="K59" s="633"/>
      <c r="L59" s="633"/>
      <c r="M59" s="633"/>
    </row>
    <row r="60" spans="1:13" ht="16.5" customHeight="1">
      <c r="A60" s="145"/>
      <c r="B60" s="596"/>
      <c r="C60" s="170"/>
      <c r="D60" s="124"/>
      <c r="E60" s="124"/>
      <c r="F60" s="172"/>
      <c r="G60" s="633"/>
      <c r="H60" s="633"/>
      <c r="I60" s="633"/>
      <c r="J60" s="633"/>
      <c r="K60" s="633"/>
      <c r="L60" s="633"/>
      <c r="M60" s="633"/>
    </row>
    <row r="61" spans="1:13" ht="64.5" customHeight="1">
      <c r="A61" s="224" t="s">
        <v>334</v>
      </c>
      <c r="B61" s="597" t="s">
        <v>855</v>
      </c>
      <c r="C61" s="122" t="s">
        <v>35</v>
      </c>
      <c r="D61" s="123">
        <v>40</v>
      </c>
      <c r="E61" s="124"/>
      <c r="F61" s="172">
        <f>D61*E61</f>
        <v>0</v>
      </c>
      <c r="G61" s="633"/>
      <c r="H61" s="633"/>
      <c r="I61" s="633"/>
      <c r="J61" s="633"/>
      <c r="K61" s="633"/>
      <c r="L61" s="633"/>
      <c r="M61" s="633"/>
    </row>
    <row r="62" spans="1:13">
      <c r="A62" s="145"/>
      <c r="B62" s="176"/>
      <c r="C62" s="170"/>
      <c r="D62" s="171"/>
      <c r="E62" s="171"/>
      <c r="F62" s="172"/>
      <c r="G62" s="633"/>
      <c r="H62" s="633"/>
      <c r="I62" s="633"/>
      <c r="J62" s="633"/>
      <c r="K62" s="633"/>
      <c r="L62" s="633"/>
      <c r="M62" s="633"/>
    </row>
    <row r="63" spans="1:13" ht="69" customHeight="1">
      <c r="A63" s="177" t="s">
        <v>335</v>
      </c>
      <c r="B63" s="138" t="s">
        <v>336</v>
      </c>
      <c r="C63" s="139" t="s">
        <v>26</v>
      </c>
      <c r="D63" s="178">
        <v>235</v>
      </c>
      <c r="E63" s="179"/>
      <c r="F63" s="179">
        <f>D63*E63</f>
        <v>0</v>
      </c>
      <c r="G63" s="633"/>
      <c r="H63" s="633"/>
      <c r="I63" s="633"/>
      <c r="J63" s="633"/>
      <c r="K63" s="633"/>
      <c r="L63" s="633"/>
      <c r="M63" s="633"/>
    </row>
    <row r="64" spans="1:13">
      <c r="A64" s="177"/>
      <c r="B64" s="138"/>
      <c r="C64" s="139"/>
      <c r="D64" s="178"/>
      <c r="E64" s="179"/>
      <c r="F64" s="179"/>
      <c r="G64" s="633"/>
      <c r="H64" s="633"/>
      <c r="I64" s="633"/>
      <c r="J64" s="633"/>
      <c r="K64" s="633"/>
      <c r="L64" s="633"/>
      <c r="M64" s="633"/>
    </row>
    <row r="65" spans="1:13" ht="15" thickBot="1">
      <c r="A65" s="181"/>
      <c r="B65" s="182" t="s">
        <v>337</v>
      </c>
      <c r="C65" s="182"/>
      <c r="D65" s="182"/>
      <c r="E65" s="183"/>
      <c r="F65" s="622">
        <f>SUM(F35:F64)</f>
        <v>0</v>
      </c>
      <c r="G65" s="633"/>
      <c r="H65" s="633"/>
      <c r="I65" s="633"/>
      <c r="J65" s="633"/>
      <c r="K65" s="633"/>
      <c r="L65" s="633"/>
      <c r="M65" s="633"/>
    </row>
    <row r="66" spans="1:13" ht="15" thickTop="1">
      <c r="A66" s="185"/>
      <c r="B66" s="186"/>
      <c r="C66" s="187"/>
      <c r="D66" s="187"/>
      <c r="E66" s="31"/>
      <c r="F66" s="188"/>
      <c r="G66" s="633"/>
      <c r="H66" s="633"/>
      <c r="I66" s="633"/>
      <c r="J66" s="633"/>
      <c r="K66" s="633"/>
      <c r="L66" s="633"/>
      <c r="M66" s="633"/>
    </row>
    <row r="67" spans="1:13">
      <c r="A67" s="189" t="s">
        <v>338</v>
      </c>
      <c r="B67" s="190" t="s">
        <v>339</v>
      </c>
      <c r="C67" s="191"/>
      <c r="D67" s="191"/>
      <c r="E67" s="192"/>
      <c r="F67" s="634"/>
      <c r="G67" s="633"/>
      <c r="H67" s="633"/>
      <c r="I67" s="633"/>
      <c r="J67" s="633"/>
      <c r="K67" s="633"/>
      <c r="L67" s="633"/>
      <c r="M67" s="633"/>
    </row>
    <row r="68" spans="1:13">
      <c r="A68" s="193"/>
      <c r="B68" s="190" t="s">
        <v>340</v>
      </c>
      <c r="C68" s="194"/>
      <c r="D68" s="194"/>
      <c r="E68" s="195"/>
      <c r="F68" s="626"/>
      <c r="G68" s="633"/>
      <c r="H68" s="633"/>
      <c r="I68" s="633"/>
      <c r="J68" s="633"/>
      <c r="K68" s="633"/>
      <c r="L68" s="633"/>
      <c r="M68" s="633"/>
    </row>
    <row r="69" spans="1:13" ht="31.5" customHeight="1">
      <c r="A69" s="193"/>
      <c r="B69" s="683" t="s">
        <v>341</v>
      </c>
      <c r="C69" s="683"/>
      <c r="D69" s="683"/>
      <c r="E69" s="683"/>
      <c r="F69" s="683"/>
      <c r="G69" s="633"/>
      <c r="H69" s="633"/>
      <c r="I69" s="633"/>
      <c r="J69" s="633"/>
      <c r="K69" s="633"/>
      <c r="L69" s="633"/>
      <c r="M69" s="633"/>
    </row>
    <row r="70" spans="1:13" ht="324" customHeight="1">
      <c r="A70" s="193"/>
      <c r="B70" s="684" t="s">
        <v>856</v>
      </c>
      <c r="C70" s="685"/>
      <c r="D70" s="685"/>
      <c r="E70" s="685"/>
      <c r="F70" s="685"/>
      <c r="G70" s="633"/>
      <c r="H70" s="633"/>
      <c r="I70" s="633"/>
      <c r="J70" s="633"/>
      <c r="K70" s="633"/>
      <c r="L70" s="633"/>
      <c r="M70" s="633"/>
    </row>
    <row r="71" spans="1:13">
      <c r="A71" s="196" t="s">
        <v>342</v>
      </c>
      <c r="B71" s="197" t="s">
        <v>343</v>
      </c>
      <c r="C71" s="198" t="s">
        <v>295</v>
      </c>
      <c r="D71" s="199">
        <v>7</v>
      </c>
      <c r="E71" s="200"/>
      <c r="F71" s="200">
        <f>E71*D71</f>
        <v>0</v>
      </c>
      <c r="G71" s="633"/>
      <c r="H71" s="633"/>
      <c r="I71" s="633"/>
      <c r="J71" s="633"/>
      <c r="K71" s="633"/>
      <c r="L71" s="633"/>
      <c r="M71" s="633"/>
    </row>
    <row r="72" spans="1:13">
      <c r="A72" s="196"/>
      <c r="B72" s="202"/>
      <c r="C72" s="198"/>
      <c r="D72" s="199"/>
      <c r="E72" s="200"/>
      <c r="F72" s="200"/>
      <c r="G72" s="633"/>
      <c r="H72" s="633"/>
      <c r="I72" s="633"/>
      <c r="J72" s="633"/>
      <c r="K72" s="633"/>
      <c r="L72" s="633"/>
      <c r="M72" s="633"/>
    </row>
    <row r="73" spans="1:13">
      <c r="A73" s="196"/>
      <c r="B73" s="202" t="s">
        <v>344</v>
      </c>
      <c r="C73" s="198" t="s">
        <v>295</v>
      </c>
      <c r="D73" s="199">
        <v>18</v>
      </c>
      <c r="E73" s="200"/>
      <c r="F73" s="200">
        <f>D73*E73</f>
        <v>0</v>
      </c>
      <c r="G73" s="633"/>
      <c r="H73" s="633"/>
      <c r="I73" s="633"/>
      <c r="J73" s="633"/>
      <c r="K73" s="633"/>
      <c r="L73" s="633"/>
      <c r="M73" s="633"/>
    </row>
    <row r="74" spans="1:13">
      <c r="A74" s="196"/>
      <c r="B74" s="202"/>
      <c r="C74" s="198"/>
      <c r="D74" s="199"/>
      <c r="E74" s="200"/>
      <c r="F74" s="200"/>
      <c r="G74" s="633"/>
      <c r="H74" s="633"/>
      <c r="I74" s="633"/>
      <c r="J74" s="633"/>
      <c r="K74" s="633"/>
      <c r="L74" s="633"/>
      <c r="M74" s="633"/>
    </row>
    <row r="75" spans="1:13" ht="36" customHeight="1">
      <c r="A75" s="203"/>
      <c r="B75" s="175" t="s">
        <v>345</v>
      </c>
      <c r="C75" s="204" t="s">
        <v>295</v>
      </c>
      <c r="D75" s="199">
        <v>114</v>
      </c>
      <c r="E75" s="200"/>
      <c r="F75" s="200">
        <f>D75*E75</f>
        <v>0</v>
      </c>
      <c r="G75" s="633"/>
      <c r="H75" s="633"/>
      <c r="I75" s="633"/>
      <c r="J75" s="633"/>
      <c r="K75" s="633"/>
      <c r="L75" s="633"/>
      <c r="M75" s="633"/>
    </row>
    <row r="76" spans="1:13">
      <c r="A76" s="203"/>
      <c r="B76" s="205"/>
      <c r="C76" s="204"/>
      <c r="D76" s="199"/>
      <c r="E76" s="200"/>
      <c r="F76" s="200"/>
      <c r="G76" s="633"/>
      <c r="H76" s="633"/>
      <c r="I76" s="633"/>
      <c r="J76" s="633"/>
      <c r="K76" s="633"/>
      <c r="L76" s="633"/>
      <c r="M76" s="633"/>
    </row>
    <row r="77" spans="1:13">
      <c r="A77" s="203"/>
      <c r="B77" s="206" t="s">
        <v>346</v>
      </c>
      <c r="C77" s="198" t="s">
        <v>22</v>
      </c>
      <c r="D77" s="207">
        <v>3</v>
      </c>
      <c r="E77" s="201"/>
      <c r="F77" s="200">
        <f t="shared" ref="F77" si="2">D77*E77</f>
        <v>0</v>
      </c>
      <c r="G77" s="633"/>
      <c r="H77" s="633"/>
      <c r="I77" s="633"/>
      <c r="J77" s="633"/>
      <c r="K77" s="633"/>
      <c r="L77" s="633"/>
      <c r="M77" s="633"/>
    </row>
    <row r="78" spans="1:13">
      <c r="A78" s="203"/>
      <c r="B78" s="206"/>
      <c r="C78" s="204"/>
      <c r="D78" s="199"/>
      <c r="E78" s="200"/>
      <c r="F78" s="200"/>
      <c r="G78" s="633"/>
      <c r="H78" s="633"/>
      <c r="I78" s="633"/>
      <c r="J78" s="633"/>
      <c r="K78" s="633"/>
      <c r="L78" s="633"/>
      <c r="M78" s="633"/>
    </row>
    <row r="79" spans="1:13">
      <c r="A79" s="203"/>
      <c r="B79" s="206" t="s">
        <v>347</v>
      </c>
      <c r="C79" s="204" t="s">
        <v>22</v>
      </c>
      <c r="D79" s="199">
        <v>4</v>
      </c>
      <c r="E79" s="201"/>
      <c r="F79" s="200">
        <f t="shared" ref="F79" si="3">D79*E79</f>
        <v>0</v>
      </c>
      <c r="G79" s="633"/>
      <c r="H79" s="633"/>
      <c r="I79" s="633"/>
      <c r="J79" s="633"/>
      <c r="K79" s="633"/>
      <c r="L79" s="633"/>
      <c r="M79" s="633"/>
    </row>
    <row r="80" spans="1:13">
      <c r="A80" s="203"/>
      <c r="B80" s="206"/>
      <c r="C80" s="204"/>
      <c r="D80" s="199"/>
      <c r="E80" s="200"/>
      <c r="F80" s="200"/>
      <c r="G80" s="633"/>
      <c r="H80" s="633"/>
      <c r="I80" s="633"/>
      <c r="J80" s="633"/>
      <c r="K80" s="633"/>
      <c r="L80" s="633"/>
      <c r="M80" s="633"/>
    </row>
    <row r="81" spans="1:13">
      <c r="A81" s="203"/>
      <c r="B81" s="206" t="s">
        <v>348</v>
      </c>
      <c r="C81" s="204" t="s">
        <v>22</v>
      </c>
      <c r="D81" s="199">
        <v>3</v>
      </c>
      <c r="E81" s="201"/>
      <c r="F81" s="200">
        <f>D81*E81</f>
        <v>0</v>
      </c>
      <c r="G81" s="633"/>
      <c r="H81" s="633"/>
      <c r="I81" s="633"/>
      <c r="J81" s="633"/>
      <c r="K81" s="633"/>
      <c r="L81" s="633"/>
      <c r="M81" s="633"/>
    </row>
    <row r="82" spans="1:13">
      <c r="A82" s="203"/>
      <c r="B82" s="208"/>
      <c r="C82" s="204"/>
      <c r="D82" s="199"/>
      <c r="E82" s="200"/>
      <c r="F82" s="200"/>
      <c r="G82" s="633"/>
      <c r="H82" s="633"/>
      <c r="I82" s="633"/>
      <c r="J82" s="633"/>
      <c r="K82" s="633"/>
      <c r="L82" s="633"/>
      <c r="M82" s="633"/>
    </row>
    <row r="83" spans="1:13" ht="15" customHeight="1">
      <c r="A83" s="196"/>
      <c r="B83" s="209" t="s">
        <v>349</v>
      </c>
      <c r="C83" s="204"/>
      <c r="D83" s="199"/>
      <c r="E83" s="210"/>
      <c r="F83" s="172"/>
      <c r="G83" s="633"/>
      <c r="H83" s="633"/>
      <c r="I83" s="633"/>
      <c r="J83" s="633"/>
      <c r="K83" s="633"/>
      <c r="L83" s="633"/>
      <c r="M83" s="633"/>
    </row>
    <row r="84" spans="1:13" ht="13.5" customHeight="1">
      <c r="A84" s="196"/>
      <c r="B84" s="211"/>
      <c r="C84" s="204"/>
      <c r="D84" s="212"/>
      <c r="E84" s="210"/>
      <c r="F84" s="172"/>
      <c r="G84" s="633"/>
      <c r="H84" s="633"/>
      <c r="I84" s="633"/>
      <c r="J84" s="633"/>
      <c r="K84" s="633"/>
      <c r="L84" s="633"/>
      <c r="M84" s="633"/>
    </row>
    <row r="85" spans="1:13" ht="27" customHeight="1">
      <c r="A85" s="196"/>
      <c r="B85" s="213" t="s">
        <v>350</v>
      </c>
      <c r="C85" s="198"/>
      <c r="D85" s="212"/>
      <c r="E85" s="210"/>
      <c r="F85" s="172"/>
      <c r="G85" s="633"/>
      <c r="H85" s="633"/>
      <c r="I85" s="633"/>
      <c r="J85" s="633"/>
      <c r="K85" s="633"/>
      <c r="L85" s="633"/>
      <c r="M85" s="633"/>
    </row>
    <row r="86" spans="1:13" ht="35.25" customHeight="1">
      <c r="A86" s="196"/>
      <c r="B86" s="206" t="s">
        <v>351</v>
      </c>
      <c r="C86" s="198" t="s">
        <v>22</v>
      </c>
      <c r="D86" s="214">
        <v>2</v>
      </c>
      <c r="E86" s="215"/>
      <c r="F86" s="635">
        <f t="shared" ref="F86" si="4">D86*E86</f>
        <v>0</v>
      </c>
      <c r="G86" s="633"/>
      <c r="H86" s="633"/>
      <c r="I86" s="633"/>
      <c r="J86" s="633"/>
      <c r="K86" s="633"/>
      <c r="L86" s="633"/>
      <c r="M86" s="633"/>
    </row>
    <row r="87" spans="1:13" ht="15.75" customHeight="1">
      <c r="A87" s="598"/>
      <c r="B87" s="599"/>
      <c r="C87" s="600"/>
      <c r="D87" s="601"/>
      <c r="E87" s="602"/>
      <c r="F87" s="636"/>
      <c r="G87" s="633"/>
      <c r="H87" s="633"/>
      <c r="I87" s="633"/>
      <c r="J87" s="633"/>
      <c r="K87" s="633"/>
      <c r="L87" s="633"/>
      <c r="M87" s="633"/>
    </row>
    <row r="88" spans="1:13" ht="32.25" customHeight="1">
      <c r="A88" s="196"/>
      <c r="B88" s="213" t="s">
        <v>352</v>
      </c>
      <c r="C88" s="216"/>
      <c r="D88" s="217"/>
      <c r="E88" s="218"/>
      <c r="F88" s="219"/>
      <c r="G88" s="633"/>
      <c r="H88" s="633"/>
      <c r="I88" s="633"/>
      <c r="J88" s="633"/>
      <c r="K88" s="633"/>
      <c r="L88" s="633"/>
      <c r="M88" s="633"/>
    </row>
    <row r="89" spans="1:13" ht="20.25" customHeight="1">
      <c r="A89" s="196"/>
      <c r="B89" s="206" t="s">
        <v>347</v>
      </c>
      <c r="C89" s="204" t="s">
        <v>22</v>
      </c>
      <c r="D89" s="199">
        <v>1</v>
      </c>
      <c r="E89" s="201"/>
      <c r="F89" s="200">
        <f t="shared" ref="F89" si="5">D89*E89</f>
        <v>0</v>
      </c>
      <c r="G89" s="633"/>
      <c r="H89" s="633"/>
      <c r="I89" s="633"/>
      <c r="J89" s="633"/>
      <c r="K89" s="633"/>
      <c r="L89" s="633"/>
      <c r="M89" s="633"/>
    </row>
    <row r="90" spans="1:13" ht="20.25" customHeight="1">
      <c r="A90" s="196"/>
      <c r="B90" s="206"/>
      <c r="C90" s="204"/>
      <c r="D90" s="212"/>
      <c r="E90" s="200"/>
      <c r="F90" s="200"/>
      <c r="G90" s="633"/>
      <c r="H90" s="633"/>
      <c r="I90" s="633"/>
      <c r="J90" s="633"/>
      <c r="K90" s="633"/>
      <c r="L90" s="633"/>
      <c r="M90" s="633"/>
    </row>
    <row r="91" spans="1:13" ht="18" customHeight="1">
      <c r="A91" s="196"/>
      <c r="B91" s="213" t="s">
        <v>353</v>
      </c>
      <c r="C91" s="216"/>
      <c r="D91" s="217"/>
      <c r="E91" s="218"/>
      <c r="F91" s="219"/>
      <c r="G91" s="633"/>
      <c r="H91" s="633"/>
      <c r="I91" s="633"/>
      <c r="J91" s="633"/>
      <c r="K91" s="633"/>
      <c r="L91" s="633"/>
      <c r="M91" s="633"/>
    </row>
    <row r="92" spans="1:13" ht="18.75" customHeight="1">
      <c r="A92" s="196"/>
      <c r="B92" s="206" t="s">
        <v>354</v>
      </c>
      <c r="C92" s="204" t="s">
        <v>22</v>
      </c>
      <c r="D92" s="199">
        <v>1</v>
      </c>
      <c r="E92" s="215"/>
      <c r="F92" s="635">
        <f>D92*E92</f>
        <v>0</v>
      </c>
      <c r="G92" s="633"/>
      <c r="H92" s="633"/>
      <c r="I92" s="633"/>
      <c r="J92" s="633"/>
      <c r="K92" s="633"/>
      <c r="L92" s="633"/>
      <c r="M92" s="633"/>
    </row>
    <row r="93" spans="1:13" ht="23.25" customHeight="1">
      <c r="A93" s="196"/>
      <c r="B93" s="206" t="s">
        <v>355</v>
      </c>
      <c r="C93" s="204" t="s">
        <v>22</v>
      </c>
      <c r="D93" s="199">
        <v>1</v>
      </c>
      <c r="E93" s="215"/>
      <c r="F93" s="635">
        <f>D93*E93</f>
        <v>0</v>
      </c>
      <c r="G93" s="633"/>
      <c r="H93" s="633"/>
      <c r="I93" s="633"/>
      <c r="J93" s="633"/>
      <c r="K93" s="633"/>
      <c r="L93" s="633"/>
      <c r="M93" s="633"/>
    </row>
    <row r="94" spans="1:13" ht="30.75" customHeight="1">
      <c r="A94" s="196"/>
      <c r="B94" s="206" t="s">
        <v>356</v>
      </c>
      <c r="C94" s="198" t="s">
        <v>22</v>
      </c>
      <c r="D94" s="214">
        <v>1</v>
      </c>
      <c r="E94" s="215"/>
      <c r="F94" s="635">
        <f t="shared" ref="F94:F97" si="6">D94*E94</f>
        <v>0</v>
      </c>
      <c r="G94" s="633"/>
      <c r="H94" s="633"/>
      <c r="I94" s="633"/>
      <c r="J94" s="633"/>
      <c r="K94" s="633"/>
      <c r="L94" s="633"/>
      <c r="M94" s="633"/>
    </row>
    <row r="95" spans="1:13" ht="18.75" customHeight="1">
      <c r="A95" s="196"/>
      <c r="B95" s="220" t="s">
        <v>357</v>
      </c>
      <c r="C95" s="198" t="s">
        <v>22</v>
      </c>
      <c r="D95" s="214">
        <v>1</v>
      </c>
      <c r="E95" s="215"/>
      <c r="F95" s="635">
        <f t="shared" si="6"/>
        <v>0</v>
      </c>
      <c r="G95" s="633"/>
      <c r="H95" s="633"/>
      <c r="I95" s="633"/>
      <c r="J95" s="633"/>
      <c r="K95" s="633"/>
      <c r="L95" s="633"/>
      <c r="M95" s="633"/>
    </row>
    <row r="96" spans="1:13" ht="18" customHeight="1">
      <c r="A96" s="196"/>
      <c r="B96" s="206" t="s">
        <v>358</v>
      </c>
      <c r="C96" s="198" t="s">
        <v>22</v>
      </c>
      <c r="D96" s="214">
        <v>1</v>
      </c>
      <c r="E96" s="215"/>
      <c r="F96" s="635">
        <f t="shared" si="6"/>
        <v>0</v>
      </c>
      <c r="G96" s="633"/>
      <c r="H96" s="633"/>
      <c r="I96" s="633"/>
      <c r="J96" s="633"/>
      <c r="K96" s="633"/>
      <c r="L96" s="633"/>
      <c r="M96" s="633"/>
    </row>
    <row r="97" spans="1:13" ht="18" customHeight="1">
      <c r="A97" s="196"/>
      <c r="B97" s="206" t="s">
        <v>359</v>
      </c>
      <c r="C97" s="198" t="s">
        <v>22</v>
      </c>
      <c r="D97" s="207">
        <v>1</v>
      </c>
      <c r="E97" s="201"/>
      <c r="F97" s="200">
        <f t="shared" si="6"/>
        <v>0</v>
      </c>
      <c r="G97" s="633"/>
      <c r="H97" s="633"/>
      <c r="I97" s="633"/>
      <c r="J97" s="633"/>
      <c r="K97" s="633"/>
      <c r="L97" s="633"/>
      <c r="M97" s="633"/>
    </row>
    <row r="98" spans="1:13" ht="18" customHeight="1">
      <c r="A98" s="196"/>
      <c r="B98" s="206" t="s">
        <v>360</v>
      </c>
      <c r="C98" s="204" t="s">
        <v>22</v>
      </c>
      <c r="D98" s="199">
        <v>1</v>
      </c>
      <c r="E98" s="215"/>
      <c r="F98" s="635">
        <f>D98*E98</f>
        <v>0</v>
      </c>
      <c r="G98" s="633"/>
      <c r="H98" s="633"/>
      <c r="I98" s="633"/>
      <c r="J98" s="633"/>
      <c r="K98" s="633"/>
      <c r="L98" s="633"/>
      <c r="M98" s="633"/>
    </row>
    <row r="99" spans="1:13" ht="18" customHeight="1">
      <c r="A99" s="196"/>
      <c r="B99" s="206" t="s">
        <v>361</v>
      </c>
      <c r="C99" s="204" t="s">
        <v>22</v>
      </c>
      <c r="D99" s="199">
        <v>1</v>
      </c>
      <c r="E99" s="215"/>
      <c r="F99" s="635">
        <f>D99*E99</f>
        <v>0</v>
      </c>
      <c r="G99" s="633"/>
      <c r="H99" s="633"/>
      <c r="I99" s="633"/>
      <c r="J99" s="633"/>
      <c r="K99" s="633"/>
      <c r="L99" s="633"/>
      <c r="M99" s="633"/>
    </row>
    <row r="100" spans="1:13" ht="18" customHeight="1">
      <c r="A100" s="196"/>
      <c r="B100" s="206" t="s">
        <v>362</v>
      </c>
      <c r="C100" s="204" t="s">
        <v>22</v>
      </c>
      <c r="D100" s="199">
        <v>1</v>
      </c>
      <c r="E100" s="215"/>
      <c r="F100" s="635">
        <f>D100*E100</f>
        <v>0</v>
      </c>
      <c r="G100" s="633"/>
      <c r="H100" s="633"/>
      <c r="I100" s="633"/>
      <c r="J100" s="633"/>
      <c r="K100" s="633"/>
      <c r="L100" s="633"/>
      <c r="M100" s="633"/>
    </row>
    <row r="101" spans="1:13" ht="18.75" customHeight="1">
      <c r="A101" s="196"/>
      <c r="B101" s="206" t="s">
        <v>363</v>
      </c>
      <c r="C101" s="198" t="s">
        <v>22</v>
      </c>
      <c r="D101" s="214">
        <v>1</v>
      </c>
      <c r="E101" s="215"/>
      <c r="F101" s="221">
        <f>D101*E101</f>
        <v>0</v>
      </c>
      <c r="G101" s="633"/>
      <c r="H101" s="633"/>
      <c r="I101" s="633"/>
      <c r="J101" s="633"/>
      <c r="K101" s="633"/>
      <c r="L101" s="633"/>
      <c r="M101" s="633"/>
    </row>
    <row r="102" spans="1:13" ht="21" customHeight="1">
      <c r="A102" s="196"/>
      <c r="B102" s="220" t="s">
        <v>364</v>
      </c>
      <c r="C102" s="198" t="s">
        <v>22</v>
      </c>
      <c r="D102" s="207">
        <v>1</v>
      </c>
      <c r="E102" s="200"/>
      <c r="F102" s="200">
        <f t="shared" ref="F102" si="7">D102*E102</f>
        <v>0</v>
      </c>
      <c r="G102" s="633"/>
      <c r="H102" s="633"/>
      <c r="I102" s="633"/>
      <c r="J102" s="633"/>
      <c r="K102" s="633"/>
      <c r="L102" s="633"/>
      <c r="M102" s="633"/>
    </row>
    <row r="103" spans="1:13" ht="18" customHeight="1">
      <c r="A103" s="196"/>
      <c r="B103" s="213"/>
      <c r="C103" s="204"/>
      <c r="D103" s="199"/>
      <c r="E103" s="200"/>
      <c r="F103" s="200"/>
      <c r="G103" s="633"/>
      <c r="H103" s="633"/>
      <c r="I103" s="633"/>
      <c r="J103" s="633"/>
      <c r="K103" s="633"/>
      <c r="L103" s="633"/>
      <c r="M103" s="633"/>
    </row>
    <row r="104" spans="1:13" ht="22.5" customHeight="1">
      <c r="A104" s="196"/>
      <c r="B104" s="213" t="s">
        <v>365</v>
      </c>
      <c r="C104" s="204"/>
      <c r="D104" s="212"/>
      <c r="E104" s="200"/>
      <c r="F104" s="200"/>
      <c r="G104" s="633"/>
      <c r="H104" s="633"/>
      <c r="I104" s="633"/>
      <c r="J104" s="633"/>
      <c r="K104" s="633"/>
      <c r="L104" s="633"/>
      <c r="M104" s="633"/>
    </row>
    <row r="105" spans="1:13" ht="32.25" customHeight="1">
      <c r="A105" s="196"/>
      <c r="B105" s="206" t="s">
        <v>366</v>
      </c>
      <c r="C105" s="198" t="s">
        <v>22</v>
      </c>
      <c r="D105" s="214">
        <v>1</v>
      </c>
      <c r="E105" s="215"/>
      <c r="F105" s="635">
        <f t="shared" ref="F105" si="8">D105*E105</f>
        <v>0</v>
      </c>
      <c r="G105" s="633"/>
      <c r="H105" s="633"/>
      <c r="I105" s="633"/>
      <c r="J105" s="633"/>
      <c r="K105" s="633"/>
      <c r="L105" s="633"/>
      <c r="M105" s="633"/>
    </row>
    <row r="106" spans="1:13" ht="18" customHeight="1">
      <c r="A106" s="598"/>
      <c r="B106" s="603"/>
      <c r="C106" s="243"/>
      <c r="D106" s="244"/>
      <c r="E106" s="604"/>
      <c r="F106" s="604"/>
      <c r="G106" s="633"/>
      <c r="H106" s="633"/>
      <c r="I106" s="633"/>
      <c r="J106" s="633"/>
      <c r="K106" s="633"/>
      <c r="L106" s="633"/>
      <c r="M106" s="633"/>
    </row>
    <row r="107" spans="1:13" ht="18" customHeight="1">
      <c r="A107" s="196"/>
      <c r="B107" s="213" t="s">
        <v>367</v>
      </c>
      <c r="C107" s="204"/>
      <c r="D107" s="212"/>
      <c r="E107" s="200"/>
      <c r="F107" s="200"/>
      <c r="G107" s="633"/>
      <c r="H107" s="633"/>
      <c r="I107" s="633"/>
      <c r="J107" s="633"/>
      <c r="K107" s="633"/>
      <c r="L107" s="633"/>
      <c r="M107" s="633"/>
    </row>
    <row r="108" spans="1:13" ht="30" customHeight="1">
      <c r="A108" s="196"/>
      <c r="B108" s="206" t="s">
        <v>368</v>
      </c>
      <c r="C108" s="198" t="s">
        <v>22</v>
      </c>
      <c r="D108" s="207">
        <v>1</v>
      </c>
      <c r="E108" s="200"/>
      <c r="F108" s="200">
        <f>D108*E108</f>
        <v>0</v>
      </c>
      <c r="G108" s="633"/>
      <c r="H108" s="633"/>
      <c r="I108" s="633"/>
      <c r="J108" s="633"/>
      <c r="K108" s="633"/>
      <c r="L108" s="633"/>
      <c r="M108" s="633"/>
    </row>
    <row r="109" spans="1:13" ht="44.25" customHeight="1">
      <c r="A109" s="196"/>
      <c r="B109" s="206" t="s">
        <v>369</v>
      </c>
      <c r="C109" s="198" t="s">
        <v>22</v>
      </c>
      <c r="D109" s="207">
        <v>1</v>
      </c>
      <c r="E109" s="200"/>
      <c r="F109" s="200">
        <f t="shared" ref="F109:F113" si="9">D109*E109</f>
        <v>0</v>
      </c>
      <c r="G109" s="633"/>
      <c r="H109" s="633"/>
      <c r="I109" s="633"/>
      <c r="J109" s="633"/>
      <c r="K109" s="633"/>
      <c r="L109" s="633"/>
      <c r="M109" s="633"/>
    </row>
    <row r="110" spans="1:13" ht="21" customHeight="1">
      <c r="A110" s="196"/>
      <c r="B110" s="220" t="s">
        <v>857</v>
      </c>
      <c r="C110" s="198" t="s">
        <v>22</v>
      </c>
      <c r="D110" s="214">
        <v>1</v>
      </c>
      <c r="E110" s="215"/>
      <c r="F110" s="221">
        <f t="shared" si="9"/>
        <v>0</v>
      </c>
      <c r="G110" s="633"/>
      <c r="H110" s="633"/>
      <c r="I110" s="633"/>
      <c r="J110" s="633"/>
      <c r="K110" s="633"/>
      <c r="L110" s="633"/>
      <c r="M110" s="633"/>
    </row>
    <row r="111" spans="1:13" ht="21.75" customHeight="1">
      <c r="A111" s="196"/>
      <c r="B111" s="206" t="s">
        <v>370</v>
      </c>
      <c r="C111" s="198" t="s">
        <v>22</v>
      </c>
      <c r="D111" s="207">
        <v>1</v>
      </c>
      <c r="E111" s="200"/>
      <c r="F111" s="200">
        <f t="shared" si="9"/>
        <v>0</v>
      </c>
      <c r="G111" s="633"/>
      <c r="H111" s="633"/>
      <c r="I111" s="633"/>
      <c r="J111" s="633"/>
      <c r="K111" s="633"/>
      <c r="L111" s="633"/>
      <c r="M111" s="633"/>
    </row>
    <row r="112" spans="1:13" ht="18" customHeight="1">
      <c r="A112" s="196"/>
      <c r="B112" s="206" t="s">
        <v>371</v>
      </c>
      <c r="C112" s="198" t="s">
        <v>22</v>
      </c>
      <c r="D112" s="214">
        <v>1</v>
      </c>
      <c r="E112" s="215"/>
      <c r="F112" s="221">
        <f t="shared" si="9"/>
        <v>0</v>
      </c>
      <c r="G112" s="633"/>
      <c r="H112" s="633"/>
      <c r="I112" s="633"/>
      <c r="J112" s="633"/>
      <c r="K112" s="633"/>
      <c r="L112" s="633"/>
      <c r="M112" s="633"/>
    </row>
    <row r="113" spans="1:13" ht="31.5" customHeight="1">
      <c r="A113" s="196"/>
      <c r="B113" s="206" t="s">
        <v>372</v>
      </c>
      <c r="C113" s="198" t="s">
        <v>22</v>
      </c>
      <c r="D113" s="214">
        <v>1</v>
      </c>
      <c r="E113" s="215"/>
      <c r="F113" s="221">
        <f t="shared" si="9"/>
        <v>0</v>
      </c>
      <c r="G113" s="633"/>
      <c r="H113" s="633"/>
      <c r="I113" s="633"/>
      <c r="J113" s="633"/>
      <c r="K113" s="633"/>
      <c r="L113" s="633"/>
      <c r="M113" s="633"/>
    </row>
    <row r="114" spans="1:13" ht="18" customHeight="1">
      <c r="A114" s="196"/>
      <c r="B114" s="213"/>
      <c r="C114" s="204"/>
      <c r="D114" s="212"/>
      <c r="E114" s="200"/>
      <c r="F114" s="200"/>
      <c r="G114" s="633"/>
      <c r="H114" s="633"/>
      <c r="I114" s="633"/>
      <c r="J114" s="633"/>
      <c r="K114" s="633"/>
      <c r="L114" s="633"/>
      <c r="M114" s="633"/>
    </row>
    <row r="115" spans="1:13" ht="24" customHeight="1">
      <c r="A115" s="196"/>
      <c r="B115" s="213" t="s">
        <v>858</v>
      </c>
      <c r="C115" s="204"/>
      <c r="D115" s="212"/>
      <c r="E115" s="200"/>
      <c r="F115" s="200"/>
      <c r="G115" s="633"/>
      <c r="H115" s="633"/>
      <c r="I115" s="633"/>
      <c r="J115" s="633"/>
      <c r="K115" s="633"/>
      <c r="L115" s="633"/>
      <c r="M115" s="633"/>
    </row>
    <row r="116" spans="1:13" ht="15" customHeight="1">
      <c r="A116" s="196"/>
      <c r="B116" s="206" t="s">
        <v>347</v>
      </c>
      <c r="C116" s="204" t="s">
        <v>22</v>
      </c>
      <c r="D116" s="199">
        <v>1</v>
      </c>
      <c r="E116" s="201"/>
      <c r="F116" s="200">
        <f t="shared" ref="F116" si="10">D116*E116</f>
        <v>0</v>
      </c>
      <c r="G116" s="633"/>
      <c r="H116" s="633"/>
      <c r="I116" s="633"/>
      <c r="J116" s="633"/>
      <c r="K116" s="633"/>
      <c r="L116" s="633"/>
      <c r="M116" s="633"/>
    </row>
    <row r="117" spans="1:13" ht="15" customHeight="1">
      <c r="A117" s="196"/>
      <c r="B117" s="206"/>
      <c r="C117" s="204"/>
      <c r="D117" s="199"/>
      <c r="E117" s="200"/>
      <c r="F117" s="200"/>
      <c r="G117" s="633"/>
      <c r="H117" s="633"/>
      <c r="I117" s="633"/>
      <c r="J117" s="633"/>
      <c r="K117" s="633"/>
      <c r="L117" s="633"/>
      <c r="M117" s="633"/>
    </row>
    <row r="118" spans="1:13" ht="15" customHeight="1">
      <c r="A118" s="196"/>
      <c r="B118" s="213" t="s">
        <v>280</v>
      </c>
      <c r="C118" s="204"/>
      <c r="D118" s="199"/>
      <c r="E118" s="200"/>
      <c r="F118" s="200"/>
      <c r="G118" s="633"/>
      <c r="H118" s="633"/>
      <c r="I118" s="633"/>
      <c r="J118" s="633"/>
      <c r="K118" s="633"/>
      <c r="L118" s="633"/>
      <c r="M118" s="633"/>
    </row>
    <row r="119" spans="1:13" ht="15" customHeight="1">
      <c r="A119" s="196"/>
      <c r="B119" s="213"/>
      <c r="C119" s="198"/>
      <c r="D119" s="207"/>
      <c r="E119" s="200"/>
      <c r="F119" s="200"/>
      <c r="G119" s="633"/>
      <c r="H119" s="633"/>
      <c r="I119" s="633"/>
      <c r="J119" s="633"/>
      <c r="K119" s="633"/>
      <c r="L119" s="633"/>
      <c r="M119" s="633"/>
    </row>
    <row r="120" spans="1:13" ht="45.75" customHeight="1">
      <c r="A120" s="196"/>
      <c r="B120" s="223" t="s">
        <v>373</v>
      </c>
      <c r="C120" s="198" t="s">
        <v>295</v>
      </c>
      <c r="D120" s="207">
        <v>111</v>
      </c>
      <c r="E120" s="200"/>
      <c r="F120" s="200">
        <f t="shared" ref="F120" si="11">D120*E120</f>
        <v>0</v>
      </c>
      <c r="G120" s="633"/>
      <c r="H120" s="633"/>
      <c r="I120" s="633"/>
      <c r="J120" s="633"/>
      <c r="K120" s="633"/>
      <c r="L120" s="633"/>
      <c r="M120" s="633"/>
    </row>
    <row r="121" spans="1:13" ht="16.5" customHeight="1">
      <c r="A121" s="196"/>
      <c r="B121" s="223"/>
      <c r="C121" s="198"/>
      <c r="D121" s="207"/>
      <c r="E121" s="200"/>
      <c r="F121" s="200"/>
      <c r="G121" s="633"/>
      <c r="H121" s="633"/>
      <c r="I121" s="633"/>
      <c r="J121" s="633"/>
      <c r="K121" s="633"/>
      <c r="L121" s="633"/>
      <c r="M121" s="633"/>
    </row>
    <row r="122" spans="1:13" ht="48.75" customHeight="1">
      <c r="A122" s="196"/>
      <c r="B122" s="223" t="s">
        <v>374</v>
      </c>
      <c r="C122" s="198" t="s">
        <v>295</v>
      </c>
      <c r="D122" s="207">
        <v>25</v>
      </c>
      <c r="E122" s="200"/>
      <c r="F122" s="200">
        <f t="shared" ref="F122" si="12">D122*E122</f>
        <v>0</v>
      </c>
      <c r="G122" s="633"/>
      <c r="H122" s="633"/>
      <c r="I122" s="633"/>
      <c r="J122" s="633"/>
      <c r="K122" s="633"/>
      <c r="L122" s="633"/>
      <c r="M122" s="633"/>
    </row>
    <row r="123" spans="1:13" ht="18" customHeight="1">
      <c r="A123" s="196"/>
      <c r="B123" s="223"/>
      <c r="C123" s="198"/>
      <c r="D123" s="207"/>
      <c r="E123" s="200"/>
      <c r="F123" s="200"/>
      <c r="G123" s="633"/>
      <c r="H123" s="633"/>
      <c r="I123" s="633"/>
      <c r="J123" s="633"/>
      <c r="K123" s="633"/>
      <c r="L123" s="633"/>
      <c r="M123" s="633"/>
    </row>
    <row r="124" spans="1:13" ht="33" customHeight="1">
      <c r="A124" s="196"/>
      <c r="B124" s="223" t="s">
        <v>375</v>
      </c>
      <c r="C124" s="198" t="s">
        <v>295</v>
      </c>
      <c r="D124" s="207">
        <v>136</v>
      </c>
      <c r="E124" s="200"/>
      <c r="F124" s="200">
        <f t="shared" ref="F124" si="13">D124*E124</f>
        <v>0</v>
      </c>
      <c r="G124" s="633"/>
      <c r="H124" s="633"/>
      <c r="I124" s="633"/>
      <c r="J124" s="633"/>
      <c r="K124" s="633"/>
      <c r="L124" s="633"/>
      <c r="M124" s="633"/>
    </row>
    <row r="125" spans="1:13" ht="18" customHeight="1">
      <c r="A125" s="196"/>
      <c r="B125" s="213"/>
      <c r="C125" s="198"/>
      <c r="D125" s="207"/>
      <c r="E125" s="200"/>
      <c r="F125" s="200"/>
      <c r="G125" s="633"/>
      <c r="H125" s="633"/>
      <c r="I125" s="633"/>
      <c r="J125" s="633"/>
      <c r="K125" s="633"/>
      <c r="L125" s="633"/>
      <c r="M125" s="633"/>
    </row>
    <row r="126" spans="1:13" ht="46.5" customHeight="1">
      <c r="A126" s="196"/>
      <c r="B126" s="223" t="s">
        <v>376</v>
      </c>
      <c r="C126" s="198" t="s">
        <v>22</v>
      </c>
      <c r="D126" s="207">
        <v>28</v>
      </c>
      <c r="E126" s="200"/>
      <c r="F126" s="200">
        <f t="shared" ref="F126" si="14">D126*E126</f>
        <v>0</v>
      </c>
      <c r="G126" s="633"/>
      <c r="H126" s="633"/>
      <c r="I126" s="633"/>
      <c r="J126" s="633"/>
      <c r="K126" s="633"/>
      <c r="L126" s="633"/>
      <c r="M126" s="633"/>
    </row>
    <row r="127" spans="1:13" ht="18.75" customHeight="1">
      <c r="A127" s="196"/>
      <c r="B127" s="213"/>
      <c r="C127" s="198"/>
      <c r="D127" s="207"/>
      <c r="E127" s="200"/>
      <c r="F127" s="200"/>
      <c r="G127" s="633"/>
      <c r="H127" s="633"/>
      <c r="I127" s="633"/>
      <c r="J127" s="633"/>
      <c r="K127" s="633"/>
      <c r="L127" s="633"/>
      <c r="M127" s="633"/>
    </row>
    <row r="128" spans="1:13" ht="54.75" customHeight="1">
      <c r="A128" s="196"/>
      <c r="B128" s="223" t="s">
        <v>377</v>
      </c>
      <c r="C128" s="198" t="s">
        <v>22</v>
      </c>
      <c r="D128" s="207">
        <v>28</v>
      </c>
      <c r="E128" s="200"/>
      <c r="F128" s="200">
        <f t="shared" ref="F128" si="15">D128*E128</f>
        <v>0</v>
      </c>
      <c r="G128" s="633"/>
      <c r="H128" s="633"/>
      <c r="I128" s="633"/>
      <c r="J128" s="633"/>
      <c r="K128" s="633"/>
      <c r="L128" s="633"/>
      <c r="M128" s="633"/>
    </row>
    <row r="129" spans="1:13" ht="21" customHeight="1">
      <c r="A129" s="196"/>
      <c r="B129" s="223"/>
      <c r="C129" s="198"/>
      <c r="D129" s="207"/>
      <c r="E129" s="200"/>
      <c r="F129" s="200"/>
      <c r="G129" s="633"/>
      <c r="H129" s="633"/>
      <c r="I129" s="633"/>
      <c r="J129" s="633"/>
      <c r="K129" s="633"/>
      <c r="L129" s="633"/>
      <c r="M129" s="633"/>
    </row>
    <row r="130" spans="1:13" ht="54.75" customHeight="1">
      <c r="A130" s="196"/>
      <c r="B130" s="223" t="s">
        <v>378</v>
      </c>
      <c r="C130" s="198" t="s">
        <v>22</v>
      </c>
      <c r="D130" s="207">
        <v>1</v>
      </c>
      <c r="E130" s="200"/>
      <c r="F130" s="200">
        <f t="shared" ref="F130" si="16">D130*E130</f>
        <v>0</v>
      </c>
      <c r="G130" s="633"/>
      <c r="H130" s="633"/>
      <c r="I130" s="633"/>
      <c r="J130" s="633"/>
      <c r="K130" s="633"/>
      <c r="L130" s="633"/>
      <c r="M130" s="633"/>
    </row>
    <row r="131" spans="1:13" ht="21" customHeight="1">
      <c r="A131" s="196"/>
      <c r="B131" s="223"/>
      <c r="C131" s="198"/>
      <c r="D131" s="207"/>
      <c r="E131" s="200"/>
      <c r="F131" s="200"/>
      <c r="G131" s="633"/>
      <c r="H131" s="633"/>
      <c r="I131" s="633"/>
      <c r="J131" s="633"/>
      <c r="K131" s="633"/>
      <c r="L131" s="633"/>
      <c r="M131" s="633"/>
    </row>
    <row r="132" spans="1:13" ht="35.25" customHeight="1">
      <c r="A132" s="196"/>
      <c r="B132" s="223" t="s">
        <v>859</v>
      </c>
      <c r="C132" s="198" t="s">
        <v>22</v>
      </c>
      <c r="D132" s="207">
        <v>2</v>
      </c>
      <c r="E132" s="200"/>
      <c r="F132" s="200">
        <f t="shared" ref="F132" si="17">D132*E132</f>
        <v>0</v>
      </c>
      <c r="G132" s="633"/>
      <c r="H132" s="633"/>
      <c r="I132" s="633"/>
      <c r="J132" s="633"/>
      <c r="K132" s="633"/>
      <c r="L132" s="633"/>
      <c r="M132" s="633"/>
    </row>
    <row r="133" spans="1:13" ht="21.75" customHeight="1">
      <c r="A133" s="196"/>
      <c r="B133" s="223"/>
      <c r="C133" s="204"/>
      <c r="D133" s="207"/>
      <c r="E133" s="200"/>
      <c r="F133" s="200"/>
      <c r="G133" s="633"/>
      <c r="H133" s="633"/>
      <c r="I133" s="633"/>
      <c r="J133" s="633"/>
      <c r="K133" s="633"/>
      <c r="L133" s="633"/>
      <c r="M133" s="633"/>
    </row>
    <row r="134" spans="1:13" ht="33.75" customHeight="1">
      <c r="A134" s="196"/>
      <c r="B134" s="225" t="s">
        <v>379</v>
      </c>
      <c r="C134" s="226" t="s">
        <v>22</v>
      </c>
      <c r="D134" s="227">
        <v>1</v>
      </c>
      <c r="E134" s="228"/>
      <c r="F134" s="228">
        <f>D134*E134</f>
        <v>0</v>
      </c>
      <c r="G134" s="633"/>
      <c r="H134" s="633"/>
      <c r="I134" s="633"/>
      <c r="J134" s="633"/>
      <c r="K134" s="633"/>
      <c r="L134" s="633"/>
      <c r="M134" s="633"/>
    </row>
    <row r="135" spans="1:13" ht="18.75" customHeight="1">
      <c r="A135" s="196"/>
      <c r="B135" s="229"/>
      <c r="C135" s="226"/>
      <c r="D135" s="227"/>
      <c r="E135" s="228"/>
      <c r="F135" s="228"/>
      <c r="G135" s="633"/>
      <c r="H135" s="633"/>
      <c r="I135" s="633"/>
      <c r="J135" s="633"/>
      <c r="K135" s="633"/>
      <c r="L135" s="633"/>
      <c r="M135" s="633"/>
    </row>
    <row r="136" spans="1:13" ht="79.5" customHeight="1">
      <c r="A136" s="196"/>
      <c r="B136" s="229" t="s">
        <v>380</v>
      </c>
      <c r="C136" s="226" t="s">
        <v>22</v>
      </c>
      <c r="D136" s="227">
        <v>1</v>
      </c>
      <c r="E136" s="228"/>
      <c r="F136" s="228">
        <f>D136*E136</f>
        <v>0</v>
      </c>
      <c r="G136" s="633"/>
      <c r="H136" s="633"/>
      <c r="I136" s="633"/>
      <c r="J136" s="633"/>
      <c r="K136" s="633"/>
      <c r="L136" s="633"/>
      <c r="M136" s="633"/>
    </row>
    <row r="137" spans="1:13" ht="20.25" customHeight="1">
      <c r="A137" s="196"/>
      <c r="B137" s="229"/>
      <c r="C137" s="226"/>
      <c r="D137" s="227"/>
      <c r="E137" s="228"/>
      <c r="F137" s="228"/>
      <c r="G137" s="633"/>
      <c r="H137" s="633"/>
      <c r="I137" s="633"/>
      <c r="J137" s="633"/>
      <c r="K137" s="633"/>
      <c r="L137" s="633"/>
      <c r="M137" s="633"/>
    </row>
    <row r="138" spans="1:13" ht="44.25" customHeight="1">
      <c r="A138" s="196"/>
      <c r="B138" s="229" t="s">
        <v>381</v>
      </c>
      <c r="C138" s="226" t="s">
        <v>22</v>
      </c>
      <c r="D138" s="227">
        <v>1</v>
      </c>
      <c r="E138" s="228"/>
      <c r="F138" s="228">
        <f>D138*E138</f>
        <v>0</v>
      </c>
      <c r="G138" s="633"/>
      <c r="H138" s="633"/>
      <c r="I138" s="633"/>
      <c r="J138" s="633"/>
      <c r="K138" s="633"/>
      <c r="L138" s="633"/>
      <c r="M138" s="633"/>
    </row>
    <row r="139" spans="1:13" ht="21" customHeight="1">
      <c r="A139" s="196"/>
      <c r="B139" s="229"/>
      <c r="C139" s="226"/>
      <c r="D139" s="227"/>
      <c r="E139" s="228"/>
      <c r="F139" s="228"/>
      <c r="G139" s="633"/>
      <c r="H139" s="633"/>
      <c r="I139" s="633"/>
      <c r="J139" s="633"/>
      <c r="K139" s="633"/>
      <c r="L139" s="633"/>
      <c r="M139" s="633"/>
    </row>
    <row r="140" spans="1:13" ht="25.5" customHeight="1">
      <c r="A140" s="196"/>
      <c r="B140" s="230" t="s">
        <v>382</v>
      </c>
      <c r="C140" s="216"/>
      <c r="D140" s="217"/>
      <c r="E140" s="218"/>
      <c r="F140" s="219"/>
      <c r="G140" s="633"/>
      <c r="H140" s="633"/>
      <c r="I140" s="633"/>
      <c r="J140" s="633"/>
      <c r="K140" s="633"/>
      <c r="L140" s="633"/>
      <c r="M140" s="633"/>
    </row>
    <row r="141" spans="1:13" ht="134.25" customHeight="1">
      <c r="A141" s="196"/>
      <c r="B141" s="231" t="s">
        <v>383</v>
      </c>
      <c r="C141" s="232" t="s">
        <v>22</v>
      </c>
      <c r="D141" s="233">
        <v>1</v>
      </c>
      <c r="E141" s="234"/>
      <c r="F141" s="228">
        <f>D141*E141</f>
        <v>0</v>
      </c>
      <c r="G141" s="633"/>
      <c r="H141" s="633"/>
      <c r="I141" s="633"/>
      <c r="J141" s="633"/>
      <c r="K141" s="633"/>
      <c r="L141" s="633"/>
      <c r="M141" s="633"/>
    </row>
    <row r="142" spans="1:13" ht="18" customHeight="1">
      <c r="A142" s="224"/>
      <c r="B142" s="235"/>
      <c r="C142" s="232"/>
      <c r="D142" s="233"/>
      <c r="E142" s="234"/>
      <c r="F142" s="228"/>
      <c r="G142" s="633"/>
      <c r="H142" s="633"/>
      <c r="I142" s="633"/>
      <c r="J142" s="633"/>
      <c r="K142" s="633"/>
      <c r="L142" s="633"/>
      <c r="M142" s="633"/>
    </row>
    <row r="143" spans="1:13" ht="82.5" customHeight="1">
      <c r="A143" s="224"/>
      <c r="B143" s="236" t="s">
        <v>384</v>
      </c>
      <c r="C143" s="232" t="s">
        <v>295</v>
      </c>
      <c r="D143" s="233">
        <v>18</v>
      </c>
      <c r="E143" s="234"/>
      <c r="F143" s="228">
        <f>D143*E143</f>
        <v>0</v>
      </c>
      <c r="G143" s="633"/>
      <c r="H143" s="633"/>
      <c r="I143" s="633"/>
      <c r="J143" s="633"/>
      <c r="K143" s="633"/>
      <c r="L143" s="633"/>
      <c r="M143" s="633"/>
    </row>
    <row r="144" spans="1:13" ht="17.25" customHeight="1">
      <c r="A144" s="224"/>
      <c r="B144" s="237"/>
      <c r="C144" s="232"/>
      <c r="D144" s="233"/>
      <c r="E144" s="234"/>
      <c r="F144" s="228"/>
      <c r="G144" s="633"/>
      <c r="H144" s="633"/>
      <c r="I144" s="633"/>
      <c r="J144" s="633"/>
      <c r="K144" s="633"/>
      <c r="L144" s="633"/>
      <c r="M144" s="633"/>
    </row>
    <row r="145" spans="1:13" ht="79.5" customHeight="1">
      <c r="A145" s="224"/>
      <c r="B145" s="237" t="s">
        <v>385</v>
      </c>
      <c r="C145" s="232" t="s">
        <v>295</v>
      </c>
      <c r="D145" s="233">
        <v>18</v>
      </c>
      <c r="E145" s="234"/>
      <c r="F145" s="228">
        <f>D145*E145</f>
        <v>0</v>
      </c>
      <c r="G145" s="633"/>
      <c r="H145" s="633"/>
      <c r="I145" s="633"/>
      <c r="J145" s="633"/>
      <c r="K145" s="633"/>
      <c r="L145" s="633"/>
      <c r="M145" s="633"/>
    </row>
    <row r="146" spans="1:13" ht="19.5" customHeight="1">
      <c r="A146" s="224"/>
      <c r="B146" s="237"/>
      <c r="C146" s="232"/>
      <c r="D146" s="233"/>
      <c r="E146" s="234"/>
      <c r="F146" s="228"/>
      <c r="G146" s="633"/>
      <c r="H146" s="633"/>
      <c r="I146" s="633"/>
      <c r="J146" s="633"/>
      <c r="K146" s="633"/>
      <c r="L146" s="633"/>
      <c r="M146" s="633"/>
    </row>
    <row r="147" spans="1:13" ht="56.25" customHeight="1">
      <c r="A147" s="224"/>
      <c r="B147" s="237" t="s">
        <v>860</v>
      </c>
      <c r="C147" s="198" t="s">
        <v>22</v>
      </c>
      <c r="D147" s="207">
        <v>3</v>
      </c>
      <c r="E147" s="200"/>
      <c r="F147" s="200">
        <f t="shared" ref="F147" si="18">D147*E147</f>
        <v>0</v>
      </c>
      <c r="G147" s="633"/>
      <c r="H147" s="633"/>
      <c r="I147" s="633"/>
      <c r="J147" s="633"/>
      <c r="K147" s="633"/>
      <c r="L147" s="633"/>
      <c r="M147" s="633"/>
    </row>
    <row r="148" spans="1:13" ht="17.25" customHeight="1">
      <c r="A148" s="267"/>
      <c r="B148" s="605"/>
      <c r="C148" s="606"/>
      <c r="D148" s="607"/>
      <c r="E148" s="608"/>
      <c r="F148" s="637"/>
      <c r="G148" s="633"/>
      <c r="H148" s="633"/>
      <c r="I148" s="633"/>
      <c r="J148" s="633"/>
      <c r="K148" s="633"/>
      <c r="L148" s="633"/>
      <c r="M148" s="633"/>
    </row>
    <row r="149" spans="1:13" ht="80.25" customHeight="1">
      <c r="A149" s="224"/>
      <c r="B149" s="238" t="s">
        <v>386</v>
      </c>
      <c r="C149" s="239" t="s">
        <v>22</v>
      </c>
      <c r="D149" s="240">
        <v>4</v>
      </c>
      <c r="E149" s="218"/>
      <c r="F149" s="219">
        <f>D149*E149</f>
        <v>0</v>
      </c>
      <c r="G149" s="633"/>
      <c r="H149" s="633"/>
      <c r="I149" s="633"/>
      <c r="J149" s="633"/>
      <c r="K149" s="633"/>
      <c r="L149" s="633"/>
      <c r="M149" s="633"/>
    </row>
    <row r="150" spans="1:13">
      <c r="A150" s="241"/>
      <c r="B150" s="242"/>
      <c r="C150" s="243"/>
      <c r="D150" s="244"/>
      <c r="E150" s="245"/>
      <c r="F150" s="617"/>
      <c r="G150" s="633"/>
      <c r="H150" s="633"/>
      <c r="I150" s="633"/>
      <c r="J150" s="633"/>
      <c r="K150" s="633"/>
      <c r="L150" s="633"/>
      <c r="M150" s="633"/>
    </row>
    <row r="151" spans="1:13" ht="15" thickBot="1">
      <c r="A151" s="246"/>
      <c r="B151" s="182" t="s">
        <v>387</v>
      </c>
      <c r="C151" s="182"/>
      <c r="D151" s="182"/>
      <c r="E151" s="247"/>
      <c r="F151" s="622">
        <f>SUM(F71:F149)</f>
        <v>0</v>
      </c>
      <c r="G151" s="633"/>
      <c r="H151" s="633"/>
      <c r="I151" s="633"/>
      <c r="J151" s="633"/>
      <c r="K151" s="633"/>
      <c r="L151" s="633"/>
      <c r="M151" s="633"/>
    </row>
    <row r="152" spans="1:13" ht="15" thickTop="1">
      <c r="A152" s="248"/>
      <c r="B152" s="187"/>
      <c r="C152" s="187"/>
      <c r="D152" s="187"/>
      <c r="E152" s="249"/>
      <c r="F152" s="188"/>
      <c r="G152" s="633"/>
      <c r="H152" s="633"/>
      <c r="I152" s="633"/>
      <c r="J152" s="633"/>
      <c r="K152" s="633"/>
      <c r="L152" s="633"/>
      <c r="M152" s="633"/>
    </row>
    <row r="153" spans="1:13">
      <c r="A153" s="250" t="s">
        <v>388</v>
      </c>
      <c r="B153" s="251" t="s">
        <v>389</v>
      </c>
      <c r="C153" s="191"/>
      <c r="D153" s="252"/>
      <c r="E153" s="253"/>
      <c r="F153" s="623"/>
      <c r="G153" s="633"/>
      <c r="H153" s="633"/>
      <c r="I153" s="633"/>
      <c r="J153" s="633"/>
      <c r="K153" s="633"/>
      <c r="L153" s="633"/>
      <c r="M153" s="633"/>
    </row>
    <row r="154" spans="1:13">
      <c r="A154" s="254"/>
      <c r="B154" s="255"/>
      <c r="C154" s="194"/>
      <c r="D154" s="256"/>
      <c r="E154" s="257"/>
      <c r="F154" s="624"/>
      <c r="G154" s="633"/>
      <c r="H154" s="633"/>
      <c r="I154" s="633"/>
      <c r="J154" s="633"/>
      <c r="K154" s="633"/>
      <c r="L154" s="633"/>
      <c r="M154" s="633"/>
    </row>
    <row r="155" spans="1:13" ht="26.4">
      <c r="A155" s="145" t="s">
        <v>390</v>
      </c>
      <c r="B155" s="258" t="s">
        <v>391</v>
      </c>
      <c r="C155" s="147"/>
      <c r="D155" s="147"/>
      <c r="E155" s="259"/>
      <c r="F155" s="638"/>
      <c r="G155" s="633"/>
      <c r="H155" s="633"/>
      <c r="I155" s="633"/>
      <c r="J155" s="633"/>
      <c r="K155" s="633"/>
      <c r="L155" s="633"/>
      <c r="M155" s="633"/>
    </row>
    <row r="156" spans="1:13" ht="60" customHeight="1">
      <c r="A156" s="224"/>
      <c r="B156" s="260" t="s">
        <v>392</v>
      </c>
      <c r="C156" s="261" t="s">
        <v>35</v>
      </c>
      <c r="D156" s="262">
        <v>28</v>
      </c>
      <c r="E156" s="263"/>
      <c r="F156" s="234">
        <f t="shared" ref="F156:F174" si="19">D156*E156</f>
        <v>0</v>
      </c>
      <c r="G156" s="633"/>
      <c r="H156" s="633"/>
      <c r="I156" s="633"/>
      <c r="J156" s="633"/>
      <c r="K156" s="633"/>
      <c r="L156" s="633"/>
      <c r="M156" s="633"/>
    </row>
    <row r="157" spans="1:13" ht="14.25" customHeight="1">
      <c r="A157" s="224"/>
      <c r="B157" s="260"/>
      <c r="C157" s="261"/>
      <c r="D157" s="262"/>
      <c r="E157" s="263"/>
      <c r="F157" s="234"/>
      <c r="G157" s="633"/>
      <c r="H157" s="633"/>
      <c r="I157" s="633"/>
      <c r="J157" s="633"/>
      <c r="K157" s="633"/>
      <c r="L157" s="633"/>
      <c r="M157" s="633"/>
    </row>
    <row r="158" spans="1:13" ht="56.25" customHeight="1">
      <c r="A158" s="224"/>
      <c r="B158" s="260" t="s">
        <v>393</v>
      </c>
      <c r="C158" s="261" t="s">
        <v>35</v>
      </c>
      <c r="D158" s="262">
        <v>3</v>
      </c>
      <c r="E158" s="263"/>
      <c r="F158" s="234">
        <f t="shared" si="19"/>
        <v>0</v>
      </c>
      <c r="G158" s="633"/>
      <c r="H158" s="633"/>
      <c r="I158" s="633"/>
      <c r="J158" s="633"/>
      <c r="K158" s="633"/>
      <c r="L158" s="633"/>
      <c r="M158" s="633"/>
    </row>
    <row r="159" spans="1:13" ht="13.5" customHeight="1">
      <c r="A159" s="224"/>
      <c r="B159" s="260"/>
      <c r="C159" s="261"/>
      <c r="D159" s="262"/>
      <c r="E159" s="263"/>
      <c r="F159" s="234"/>
      <c r="G159" s="633"/>
      <c r="H159" s="633"/>
      <c r="I159" s="633"/>
      <c r="J159" s="633"/>
      <c r="K159" s="633"/>
      <c r="L159" s="633"/>
      <c r="M159" s="633"/>
    </row>
    <row r="160" spans="1:13" ht="31.5" customHeight="1">
      <c r="A160" s="224"/>
      <c r="B160" s="260" t="s">
        <v>394</v>
      </c>
      <c r="C160" s="261" t="s">
        <v>26</v>
      </c>
      <c r="D160" s="262">
        <v>5.72</v>
      </c>
      <c r="E160" s="263"/>
      <c r="F160" s="234">
        <f t="shared" si="19"/>
        <v>0</v>
      </c>
      <c r="G160" s="633"/>
      <c r="H160" s="633"/>
      <c r="I160" s="633"/>
      <c r="J160" s="633"/>
      <c r="K160" s="633"/>
      <c r="L160" s="633"/>
      <c r="M160" s="633"/>
    </row>
    <row r="161" spans="1:13" ht="13.5" customHeight="1">
      <c r="A161" s="224"/>
      <c r="B161" s="260"/>
      <c r="C161" s="261"/>
      <c r="D161" s="262"/>
      <c r="E161" s="263"/>
      <c r="F161" s="234"/>
      <c r="G161" s="633"/>
      <c r="H161" s="633"/>
      <c r="I161" s="633"/>
      <c r="J161" s="633"/>
      <c r="K161" s="633"/>
      <c r="L161" s="633"/>
      <c r="M161" s="633"/>
    </row>
    <row r="162" spans="1:13" ht="42" customHeight="1">
      <c r="A162" s="224"/>
      <c r="B162" s="260" t="s">
        <v>395</v>
      </c>
      <c r="C162" s="261" t="s">
        <v>35</v>
      </c>
      <c r="D162" s="262">
        <v>1.1399999999999999</v>
      </c>
      <c r="E162" s="263"/>
      <c r="F162" s="234">
        <f t="shared" si="19"/>
        <v>0</v>
      </c>
      <c r="G162" s="633"/>
      <c r="H162" s="633"/>
      <c r="I162" s="633"/>
      <c r="J162" s="633"/>
      <c r="K162" s="633"/>
      <c r="L162" s="633"/>
      <c r="M162" s="633"/>
    </row>
    <row r="163" spans="1:13" ht="12" customHeight="1">
      <c r="A163" s="224"/>
      <c r="B163" s="260"/>
      <c r="C163" s="261"/>
      <c r="D163" s="262"/>
      <c r="E163" s="263"/>
      <c r="F163" s="234"/>
      <c r="G163" s="633"/>
      <c r="H163" s="633"/>
      <c r="I163" s="633"/>
      <c r="J163" s="633"/>
      <c r="K163" s="633"/>
      <c r="L163" s="633"/>
      <c r="M163" s="633"/>
    </row>
    <row r="164" spans="1:13" ht="39.6">
      <c r="A164" s="224"/>
      <c r="B164" s="260" t="s">
        <v>396</v>
      </c>
      <c r="C164" s="261" t="s">
        <v>35</v>
      </c>
      <c r="D164" s="262">
        <v>0.48</v>
      </c>
      <c r="E164" s="263"/>
      <c r="F164" s="234">
        <f t="shared" si="19"/>
        <v>0</v>
      </c>
      <c r="G164" s="633"/>
      <c r="H164" s="633"/>
      <c r="I164" s="633"/>
      <c r="J164" s="633"/>
      <c r="K164" s="633"/>
      <c r="L164" s="633"/>
      <c r="M164" s="633"/>
    </row>
    <row r="165" spans="1:13">
      <c r="A165" s="224"/>
      <c r="B165" s="260"/>
      <c r="C165" s="261"/>
      <c r="D165" s="262"/>
      <c r="E165" s="263"/>
      <c r="F165" s="234"/>
      <c r="G165" s="633"/>
      <c r="H165" s="633"/>
      <c r="I165" s="633"/>
      <c r="J165" s="633"/>
      <c r="K165" s="633"/>
      <c r="L165" s="633"/>
      <c r="M165" s="633"/>
    </row>
    <row r="166" spans="1:13" ht="52.8">
      <c r="A166" s="224"/>
      <c r="B166" s="260" t="s">
        <v>397</v>
      </c>
      <c r="C166" s="261" t="s">
        <v>26</v>
      </c>
      <c r="D166" s="262">
        <v>1.44</v>
      </c>
      <c r="E166" s="263"/>
      <c r="F166" s="234">
        <f t="shared" si="19"/>
        <v>0</v>
      </c>
      <c r="G166" s="633"/>
      <c r="H166" s="633"/>
      <c r="I166" s="633"/>
      <c r="J166" s="633"/>
      <c r="K166" s="633"/>
      <c r="L166" s="633"/>
      <c r="M166" s="633"/>
    </row>
    <row r="167" spans="1:13">
      <c r="A167" s="224"/>
      <c r="B167" s="260"/>
      <c r="C167" s="261"/>
      <c r="D167" s="262"/>
      <c r="E167" s="263"/>
      <c r="F167" s="234"/>
      <c r="G167" s="633"/>
      <c r="H167" s="633"/>
      <c r="I167" s="633"/>
      <c r="J167" s="633"/>
      <c r="K167" s="633"/>
      <c r="L167" s="633"/>
      <c r="M167" s="633"/>
    </row>
    <row r="168" spans="1:13" ht="52.8">
      <c r="A168" s="224"/>
      <c r="B168" s="260" t="s">
        <v>398</v>
      </c>
      <c r="C168" s="261" t="s">
        <v>26</v>
      </c>
      <c r="D168" s="262">
        <v>26.56</v>
      </c>
      <c r="E168" s="263"/>
      <c r="F168" s="234">
        <f t="shared" si="19"/>
        <v>0</v>
      </c>
      <c r="G168" s="633"/>
      <c r="H168" s="633"/>
      <c r="I168" s="633"/>
      <c r="J168" s="633"/>
      <c r="K168" s="633"/>
      <c r="L168" s="633"/>
      <c r="M168" s="633"/>
    </row>
    <row r="169" spans="1:13">
      <c r="A169" s="224"/>
      <c r="B169" s="260"/>
      <c r="C169" s="261"/>
      <c r="D169" s="262"/>
      <c r="E169" s="263"/>
      <c r="F169" s="234"/>
      <c r="G169" s="633"/>
      <c r="H169" s="633"/>
      <c r="I169" s="633"/>
      <c r="J169" s="633"/>
      <c r="K169" s="633"/>
      <c r="L169" s="633"/>
      <c r="M169" s="633"/>
    </row>
    <row r="170" spans="1:13" ht="52.8">
      <c r="A170" s="224"/>
      <c r="B170" s="260" t="s">
        <v>399</v>
      </c>
      <c r="C170" s="261" t="s">
        <v>26</v>
      </c>
      <c r="D170" s="262">
        <v>1.44</v>
      </c>
      <c r="E170" s="263"/>
      <c r="F170" s="234">
        <f t="shared" si="19"/>
        <v>0</v>
      </c>
      <c r="G170" s="633"/>
      <c r="H170" s="633"/>
      <c r="I170" s="633"/>
      <c r="J170" s="633"/>
      <c r="K170" s="633"/>
      <c r="L170" s="633"/>
      <c r="M170" s="633"/>
    </row>
    <row r="171" spans="1:13">
      <c r="A171" s="224"/>
      <c r="B171" s="260"/>
      <c r="C171" s="261"/>
      <c r="D171" s="262"/>
      <c r="E171" s="263"/>
      <c r="F171" s="234"/>
      <c r="G171" s="633"/>
      <c r="H171" s="633"/>
      <c r="I171" s="633"/>
      <c r="J171" s="633"/>
      <c r="K171" s="633"/>
      <c r="L171" s="633"/>
      <c r="M171" s="633"/>
    </row>
    <row r="172" spans="1:13" ht="39.6">
      <c r="A172" s="224"/>
      <c r="B172" s="260" t="s">
        <v>400</v>
      </c>
      <c r="C172" s="261" t="s">
        <v>26</v>
      </c>
      <c r="D172" s="262">
        <v>1.92</v>
      </c>
      <c r="E172" s="263"/>
      <c r="F172" s="234">
        <f t="shared" si="19"/>
        <v>0</v>
      </c>
      <c r="G172" s="633"/>
      <c r="H172" s="633"/>
      <c r="I172" s="633"/>
      <c r="J172" s="633"/>
      <c r="K172" s="633"/>
      <c r="L172" s="633"/>
      <c r="M172" s="633"/>
    </row>
    <row r="173" spans="1:13">
      <c r="A173" s="224"/>
      <c r="B173" s="260"/>
      <c r="C173" s="261"/>
      <c r="D173" s="262"/>
      <c r="E173" s="263"/>
      <c r="F173" s="234"/>
      <c r="G173" s="633"/>
      <c r="H173" s="633"/>
      <c r="I173" s="633"/>
      <c r="J173" s="633"/>
      <c r="K173" s="633"/>
      <c r="L173" s="633"/>
      <c r="M173" s="633"/>
    </row>
    <row r="174" spans="1:13" ht="52.8">
      <c r="A174" s="224"/>
      <c r="B174" s="260" t="s">
        <v>401</v>
      </c>
      <c r="C174" s="261" t="s">
        <v>35</v>
      </c>
      <c r="D174" s="262">
        <v>3.54</v>
      </c>
      <c r="E174" s="263"/>
      <c r="F174" s="234">
        <f t="shared" si="19"/>
        <v>0</v>
      </c>
      <c r="G174" s="633"/>
      <c r="H174" s="633"/>
      <c r="I174" s="633"/>
      <c r="J174" s="633"/>
      <c r="K174" s="633"/>
      <c r="L174" s="633"/>
      <c r="M174" s="633"/>
    </row>
    <row r="175" spans="1:13">
      <c r="A175" s="224"/>
      <c r="B175" s="260"/>
      <c r="C175" s="261"/>
      <c r="D175" s="262"/>
      <c r="E175" s="263"/>
      <c r="F175" s="234"/>
      <c r="G175" s="633"/>
      <c r="H175" s="633"/>
      <c r="I175" s="633"/>
      <c r="J175" s="633"/>
      <c r="K175" s="633"/>
      <c r="L175" s="633"/>
      <c r="M175" s="633"/>
    </row>
    <row r="176" spans="1:13" ht="39.6">
      <c r="A176" s="224"/>
      <c r="B176" s="260" t="s">
        <v>402</v>
      </c>
      <c r="C176" s="261"/>
      <c r="D176" s="262"/>
      <c r="E176" s="264"/>
      <c r="F176" s="228"/>
      <c r="G176" s="633"/>
      <c r="H176" s="633"/>
      <c r="I176" s="633"/>
      <c r="J176" s="633"/>
      <c r="K176" s="633"/>
      <c r="L176" s="633"/>
      <c r="M176" s="633"/>
    </row>
    <row r="177" spans="1:13">
      <c r="A177" s="224"/>
      <c r="B177" s="260" t="s">
        <v>403</v>
      </c>
      <c r="C177" s="261" t="s">
        <v>404</v>
      </c>
      <c r="D177" s="262">
        <v>196</v>
      </c>
      <c r="E177" s="264"/>
      <c r="F177" s="234">
        <f>D177*E177</f>
        <v>0</v>
      </c>
      <c r="G177" s="633"/>
      <c r="H177" s="633"/>
      <c r="I177" s="633"/>
      <c r="J177" s="633"/>
      <c r="K177" s="633"/>
      <c r="L177" s="633"/>
      <c r="M177" s="633"/>
    </row>
    <row r="178" spans="1:13">
      <c r="A178" s="224"/>
      <c r="B178" s="260" t="s">
        <v>405</v>
      </c>
      <c r="C178" s="261" t="s">
        <v>404</v>
      </c>
      <c r="D178" s="262">
        <v>138</v>
      </c>
      <c r="E178" s="264"/>
      <c r="F178" s="234">
        <f>D178*E178</f>
        <v>0</v>
      </c>
      <c r="G178" s="633"/>
      <c r="H178" s="633"/>
      <c r="I178" s="633"/>
      <c r="J178" s="633"/>
      <c r="K178" s="633"/>
      <c r="L178" s="633"/>
      <c r="M178" s="633"/>
    </row>
    <row r="179" spans="1:13">
      <c r="A179" s="267"/>
      <c r="B179" s="347"/>
      <c r="C179" s="348"/>
      <c r="D179" s="349"/>
      <c r="E179" s="351"/>
      <c r="F179" s="608"/>
      <c r="G179" s="633"/>
      <c r="H179" s="633"/>
      <c r="I179" s="633"/>
      <c r="J179" s="633"/>
      <c r="K179" s="633"/>
      <c r="L179" s="633"/>
      <c r="M179" s="633"/>
    </row>
    <row r="180" spans="1:13" ht="39.6">
      <c r="A180" s="224"/>
      <c r="B180" s="260" t="s">
        <v>406</v>
      </c>
      <c r="C180" s="261"/>
      <c r="D180" s="262"/>
      <c r="E180" s="264"/>
      <c r="F180" s="228"/>
      <c r="G180" s="633"/>
      <c r="H180" s="633"/>
      <c r="I180" s="633"/>
      <c r="J180" s="633"/>
      <c r="K180" s="633"/>
      <c r="L180" s="633"/>
      <c r="M180" s="633"/>
    </row>
    <row r="181" spans="1:13">
      <c r="A181" s="224"/>
      <c r="B181" s="260" t="s">
        <v>407</v>
      </c>
      <c r="C181" s="261"/>
      <c r="D181" s="262"/>
      <c r="E181" s="264"/>
      <c r="F181" s="228"/>
      <c r="G181" s="633"/>
      <c r="H181" s="633"/>
      <c r="I181" s="633"/>
      <c r="J181" s="633"/>
      <c r="K181" s="633"/>
      <c r="L181" s="633"/>
      <c r="M181" s="633"/>
    </row>
    <row r="182" spans="1:13">
      <c r="A182" s="224"/>
      <c r="B182" s="260" t="s">
        <v>408</v>
      </c>
      <c r="C182" s="261"/>
      <c r="D182" s="262"/>
      <c r="E182" s="264"/>
      <c r="F182" s="228"/>
      <c r="G182" s="633"/>
      <c r="H182" s="633"/>
      <c r="I182" s="633"/>
      <c r="J182" s="633"/>
      <c r="K182" s="633"/>
      <c r="L182" s="633"/>
      <c r="M182" s="633"/>
    </row>
    <row r="183" spans="1:13" ht="39.6">
      <c r="A183" s="224"/>
      <c r="B183" s="265" t="s">
        <v>409</v>
      </c>
      <c r="C183" s="261"/>
      <c r="D183" s="262"/>
      <c r="E183" s="264"/>
      <c r="F183" s="228"/>
      <c r="G183" s="633"/>
      <c r="H183" s="633"/>
      <c r="I183" s="633"/>
      <c r="J183" s="633"/>
      <c r="K183" s="633"/>
      <c r="L183" s="633"/>
      <c r="M183" s="633"/>
    </row>
    <row r="184" spans="1:13" ht="26.4">
      <c r="A184" s="224"/>
      <c r="B184" s="260" t="s">
        <v>410</v>
      </c>
      <c r="C184" s="261" t="s">
        <v>26</v>
      </c>
      <c r="D184" s="262">
        <v>18.399999999999999</v>
      </c>
      <c r="E184" s="264"/>
      <c r="F184" s="234">
        <f t="shared" ref="F184:F196" si="20">D184*E184</f>
        <v>0</v>
      </c>
      <c r="G184" s="633"/>
      <c r="H184" s="633"/>
      <c r="I184" s="633"/>
      <c r="J184" s="633"/>
      <c r="K184" s="633"/>
      <c r="L184" s="633"/>
      <c r="M184" s="633"/>
    </row>
    <row r="185" spans="1:13">
      <c r="A185" s="224"/>
      <c r="B185" s="260"/>
      <c r="C185" s="261"/>
      <c r="D185" s="262"/>
      <c r="E185" s="264"/>
      <c r="F185" s="234"/>
      <c r="G185" s="633"/>
      <c r="H185" s="633"/>
      <c r="I185" s="633"/>
      <c r="J185" s="633"/>
      <c r="K185" s="633"/>
      <c r="L185" s="633"/>
      <c r="M185" s="633"/>
    </row>
    <row r="186" spans="1:13" ht="52.8">
      <c r="A186" s="224"/>
      <c r="B186" s="260" t="s">
        <v>411</v>
      </c>
      <c r="C186" s="261" t="s">
        <v>35</v>
      </c>
      <c r="D186" s="262">
        <v>23.16</v>
      </c>
      <c r="E186" s="264"/>
      <c r="F186" s="234">
        <f t="shared" si="20"/>
        <v>0</v>
      </c>
      <c r="G186" s="633"/>
      <c r="H186" s="633"/>
      <c r="I186" s="633"/>
      <c r="J186" s="633"/>
      <c r="K186" s="633"/>
      <c r="L186" s="633"/>
      <c r="M186" s="633"/>
    </row>
    <row r="187" spans="1:13">
      <c r="A187" s="224"/>
      <c r="B187" s="260"/>
      <c r="C187" s="261"/>
      <c r="D187" s="262"/>
      <c r="E187" s="264"/>
      <c r="F187" s="234"/>
      <c r="G187" s="633"/>
      <c r="H187" s="633"/>
      <c r="I187" s="633"/>
      <c r="J187" s="633"/>
      <c r="K187" s="633"/>
      <c r="L187" s="633"/>
      <c r="M187" s="633"/>
    </row>
    <row r="188" spans="1:13" ht="26.4">
      <c r="A188" s="224"/>
      <c r="B188" s="260" t="s">
        <v>412</v>
      </c>
      <c r="C188" s="261" t="s">
        <v>26</v>
      </c>
      <c r="D188" s="262">
        <v>23</v>
      </c>
      <c r="E188" s="264"/>
      <c r="F188" s="234">
        <f t="shared" si="20"/>
        <v>0</v>
      </c>
      <c r="G188" s="633"/>
      <c r="H188" s="633"/>
      <c r="I188" s="633"/>
      <c r="J188" s="633"/>
      <c r="K188" s="633"/>
      <c r="L188" s="633"/>
      <c r="M188" s="633"/>
    </row>
    <row r="189" spans="1:13">
      <c r="A189" s="224"/>
      <c r="B189" s="260"/>
      <c r="C189" s="261"/>
      <c r="D189" s="262"/>
      <c r="E189" s="264"/>
      <c r="F189" s="234"/>
      <c r="G189" s="633"/>
      <c r="H189" s="633"/>
      <c r="I189" s="633"/>
      <c r="J189" s="633"/>
      <c r="K189" s="633"/>
      <c r="L189" s="633"/>
      <c r="M189" s="633"/>
    </row>
    <row r="190" spans="1:13" ht="57" customHeight="1">
      <c r="A190" s="224"/>
      <c r="B190" s="260" t="s">
        <v>413</v>
      </c>
      <c r="C190" s="261" t="s">
        <v>22</v>
      </c>
      <c r="D190" s="262">
        <v>1</v>
      </c>
      <c r="E190" s="264"/>
      <c r="F190" s="234">
        <f t="shared" si="20"/>
        <v>0</v>
      </c>
      <c r="G190" s="633"/>
      <c r="H190" s="633"/>
      <c r="I190" s="633"/>
      <c r="J190" s="633"/>
      <c r="K190" s="633"/>
      <c r="L190" s="633"/>
      <c r="M190" s="633"/>
    </row>
    <row r="191" spans="1:13" ht="12.75" customHeight="1">
      <c r="A191" s="224"/>
      <c r="B191" s="260"/>
      <c r="C191" s="261"/>
      <c r="D191" s="262"/>
      <c r="E191" s="264"/>
      <c r="F191" s="234"/>
      <c r="G191" s="633"/>
      <c r="H191" s="633"/>
      <c r="I191" s="633"/>
      <c r="J191" s="633"/>
      <c r="K191" s="633"/>
      <c r="L191" s="633"/>
      <c r="M191" s="633"/>
    </row>
    <row r="192" spans="1:13" ht="79.2">
      <c r="A192" s="224"/>
      <c r="B192" s="260" t="s">
        <v>414</v>
      </c>
      <c r="C192" s="261" t="s">
        <v>22</v>
      </c>
      <c r="D192" s="262">
        <v>1</v>
      </c>
      <c r="E192" s="264"/>
      <c r="F192" s="234">
        <f t="shared" si="20"/>
        <v>0</v>
      </c>
      <c r="G192" s="633"/>
      <c r="H192" s="633"/>
      <c r="I192" s="633"/>
      <c r="J192" s="633"/>
      <c r="K192" s="633"/>
      <c r="L192" s="633"/>
      <c r="M192" s="633"/>
    </row>
    <row r="193" spans="1:13">
      <c r="A193" s="224"/>
      <c r="B193" s="260"/>
      <c r="C193" s="261"/>
      <c r="D193" s="262"/>
      <c r="E193" s="264"/>
      <c r="F193" s="234"/>
      <c r="G193" s="633"/>
      <c r="H193" s="633"/>
      <c r="I193" s="633"/>
      <c r="J193" s="633"/>
      <c r="K193" s="633"/>
      <c r="L193" s="633"/>
      <c r="M193" s="633"/>
    </row>
    <row r="194" spans="1:13" ht="39.6">
      <c r="A194" s="224"/>
      <c r="B194" s="260" t="s">
        <v>415</v>
      </c>
      <c r="C194" s="261" t="s">
        <v>35</v>
      </c>
      <c r="D194" s="262">
        <v>9.8000000000000007</v>
      </c>
      <c r="E194" s="264"/>
      <c r="F194" s="234">
        <f t="shared" si="20"/>
        <v>0</v>
      </c>
      <c r="G194" s="633"/>
      <c r="H194" s="633"/>
      <c r="I194" s="633"/>
      <c r="J194" s="633"/>
      <c r="K194" s="633"/>
      <c r="L194" s="633"/>
      <c r="M194" s="633"/>
    </row>
    <row r="195" spans="1:13">
      <c r="A195" s="224"/>
      <c r="B195" s="260"/>
      <c r="C195" s="261"/>
      <c r="D195" s="266"/>
      <c r="E195" s="264"/>
      <c r="F195" s="234"/>
      <c r="G195" s="633"/>
      <c r="H195" s="633"/>
      <c r="I195" s="633"/>
      <c r="J195" s="633"/>
      <c r="K195" s="633"/>
      <c r="L195" s="633"/>
      <c r="M195" s="633"/>
    </row>
    <row r="196" spans="1:13" ht="30" customHeight="1">
      <c r="A196" s="267"/>
      <c r="B196" s="268" t="s">
        <v>416</v>
      </c>
      <c r="C196" s="269" t="s">
        <v>417</v>
      </c>
      <c r="D196" s="270">
        <v>5</v>
      </c>
      <c r="E196" s="271"/>
      <c r="F196" s="637">
        <f t="shared" si="20"/>
        <v>0</v>
      </c>
      <c r="G196" s="633"/>
      <c r="H196" s="633"/>
      <c r="I196" s="633"/>
      <c r="J196" s="633"/>
      <c r="K196" s="633"/>
      <c r="L196" s="633"/>
      <c r="M196" s="633"/>
    </row>
    <row r="197" spans="1:13" ht="15" thickBot="1">
      <c r="A197" s="272"/>
      <c r="B197" s="273" t="s">
        <v>418</v>
      </c>
      <c r="C197" s="273"/>
      <c r="D197" s="273"/>
      <c r="E197" s="274"/>
      <c r="F197" s="275">
        <f>SUM(F156:F196)</f>
        <v>0</v>
      </c>
      <c r="G197" s="633"/>
      <c r="H197" s="633"/>
      <c r="I197" s="633"/>
      <c r="J197" s="633"/>
      <c r="K197" s="633"/>
      <c r="L197" s="633"/>
      <c r="M197" s="633"/>
    </row>
    <row r="198" spans="1:13" ht="15" thickTop="1">
      <c r="A198" s="276"/>
      <c r="B198" s="186"/>
      <c r="C198" s="186"/>
      <c r="D198" s="186"/>
      <c r="E198" s="277"/>
      <c r="F198" s="278"/>
      <c r="G198" s="633"/>
      <c r="H198" s="633"/>
      <c r="I198" s="633"/>
      <c r="J198" s="633"/>
      <c r="K198" s="633"/>
      <c r="L198" s="633"/>
      <c r="M198" s="633"/>
    </row>
    <row r="199" spans="1:13">
      <c r="A199" s="248"/>
      <c r="B199" s="187"/>
      <c r="C199" s="187"/>
      <c r="D199" s="187"/>
      <c r="E199" s="249"/>
      <c r="F199" s="188"/>
      <c r="G199" s="633"/>
      <c r="H199" s="633"/>
      <c r="I199" s="633"/>
      <c r="J199" s="633"/>
      <c r="K199" s="633"/>
      <c r="L199" s="633"/>
      <c r="M199" s="633"/>
    </row>
    <row r="200" spans="1:13">
      <c r="A200" s="279" t="s">
        <v>420</v>
      </c>
      <c r="B200" s="251" t="s">
        <v>281</v>
      </c>
      <c r="C200" s="252"/>
      <c r="D200" s="252"/>
      <c r="E200" s="253"/>
      <c r="F200" s="623"/>
      <c r="G200" s="633"/>
      <c r="H200" s="633"/>
      <c r="I200" s="633"/>
      <c r="J200" s="633"/>
      <c r="K200" s="633"/>
      <c r="L200" s="633"/>
      <c r="M200" s="633"/>
    </row>
    <row r="201" spans="1:13">
      <c r="A201" s="147"/>
      <c r="B201" s="256"/>
      <c r="C201" s="280"/>
      <c r="D201" s="256"/>
      <c r="E201" s="257"/>
      <c r="F201" s="624"/>
      <c r="G201" s="633"/>
      <c r="H201" s="633"/>
      <c r="I201" s="633"/>
      <c r="J201" s="633"/>
      <c r="K201" s="633"/>
      <c r="L201" s="633"/>
      <c r="M201" s="633"/>
    </row>
    <row r="202" spans="1:13" ht="40.200000000000003">
      <c r="A202" s="113" t="s">
        <v>421</v>
      </c>
      <c r="B202" s="281" t="s">
        <v>422</v>
      </c>
      <c r="C202" s="280" t="s">
        <v>295</v>
      </c>
      <c r="D202" s="280">
        <v>139</v>
      </c>
      <c r="E202" s="179"/>
      <c r="F202" s="179">
        <f>D202*E202</f>
        <v>0</v>
      </c>
      <c r="G202" s="633"/>
      <c r="H202" s="633"/>
      <c r="I202" s="633"/>
      <c r="J202" s="633"/>
      <c r="K202" s="633"/>
      <c r="L202" s="633"/>
      <c r="M202" s="633"/>
    </row>
    <row r="203" spans="1:13">
      <c r="A203" s="282"/>
      <c r="B203" s="194"/>
      <c r="C203" s="283"/>
      <c r="D203" s="283"/>
      <c r="E203" s="180"/>
      <c r="F203" s="179"/>
      <c r="G203" s="633"/>
      <c r="H203" s="633"/>
      <c r="I203" s="633"/>
      <c r="J203" s="633"/>
      <c r="K203" s="633"/>
      <c r="L203" s="633"/>
      <c r="M203" s="633"/>
    </row>
    <row r="204" spans="1:13" ht="66" customHeight="1">
      <c r="A204" s="113" t="s">
        <v>423</v>
      </c>
      <c r="B204" s="222" t="s">
        <v>861</v>
      </c>
      <c r="C204" s="283" t="s">
        <v>295</v>
      </c>
      <c r="D204" s="283">
        <v>139</v>
      </c>
      <c r="E204" s="180"/>
      <c r="F204" s="179">
        <f>D204*E204</f>
        <v>0</v>
      </c>
      <c r="G204" s="633"/>
      <c r="H204" s="633"/>
      <c r="I204" s="633"/>
      <c r="J204" s="633"/>
      <c r="K204" s="633"/>
      <c r="L204" s="633"/>
      <c r="M204" s="633"/>
    </row>
    <row r="205" spans="1:13" ht="19.5" customHeight="1">
      <c r="A205" s="282"/>
      <c r="B205" s="194"/>
      <c r="C205" s="283"/>
      <c r="D205" s="283"/>
      <c r="E205" s="180"/>
      <c r="F205" s="179"/>
      <c r="G205" s="633"/>
      <c r="H205" s="633"/>
      <c r="I205" s="633"/>
      <c r="J205" s="633"/>
      <c r="K205" s="633"/>
      <c r="L205" s="633"/>
      <c r="M205" s="633"/>
    </row>
    <row r="206" spans="1:13" ht="26.4">
      <c r="A206" s="113" t="s">
        <v>424</v>
      </c>
      <c r="B206" s="222" t="s">
        <v>425</v>
      </c>
      <c r="C206" s="280" t="s">
        <v>295</v>
      </c>
      <c r="D206" s="280">
        <v>139</v>
      </c>
      <c r="E206" s="180"/>
      <c r="F206" s="179">
        <f>D206*E206</f>
        <v>0</v>
      </c>
      <c r="G206" s="633"/>
      <c r="H206" s="633"/>
      <c r="I206" s="633"/>
      <c r="J206" s="633"/>
      <c r="K206" s="633"/>
      <c r="L206" s="633"/>
      <c r="M206" s="633"/>
    </row>
    <row r="207" spans="1:13" ht="15" customHeight="1">
      <c r="A207" s="147"/>
      <c r="B207" s="194"/>
      <c r="C207" s="283"/>
      <c r="D207" s="283"/>
      <c r="E207" s="180"/>
      <c r="F207" s="179"/>
      <c r="G207" s="633"/>
      <c r="H207" s="633"/>
      <c r="I207" s="633"/>
      <c r="J207" s="633"/>
      <c r="K207" s="633"/>
      <c r="L207" s="633"/>
      <c r="M207" s="633"/>
    </row>
    <row r="208" spans="1:13" ht="52.8">
      <c r="A208" s="113" t="s">
        <v>426</v>
      </c>
      <c r="B208" s="138" t="s">
        <v>427</v>
      </c>
      <c r="C208" s="283" t="s">
        <v>94</v>
      </c>
      <c r="D208" s="283">
        <v>1</v>
      </c>
      <c r="E208" s="180"/>
      <c r="F208" s="179">
        <f>D208*E208</f>
        <v>0</v>
      </c>
      <c r="G208" s="633"/>
      <c r="H208" s="633"/>
      <c r="I208" s="633"/>
      <c r="J208" s="633"/>
      <c r="K208" s="633"/>
      <c r="L208" s="633"/>
      <c r="M208" s="633"/>
    </row>
    <row r="209" spans="1:13" ht="22.5" customHeight="1">
      <c r="A209" s="147"/>
      <c r="B209" s="194"/>
      <c r="C209" s="283"/>
      <c r="D209" s="283"/>
      <c r="E209" s="180"/>
      <c r="F209" s="179"/>
      <c r="G209" s="633"/>
      <c r="H209" s="633"/>
      <c r="I209" s="633"/>
      <c r="J209" s="633"/>
      <c r="K209" s="633"/>
      <c r="L209" s="633"/>
      <c r="M209" s="633"/>
    </row>
    <row r="210" spans="1:13" ht="52.8">
      <c r="A210" s="113" t="s">
        <v>428</v>
      </c>
      <c r="B210" s="138" t="s">
        <v>429</v>
      </c>
      <c r="C210" s="284" t="s">
        <v>295</v>
      </c>
      <c r="D210" s="285">
        <v>139</v>
      </c>
      <c r="E210" s="286"/>
      <c r="F210" s="629">
        <f>D210*E210</f>
        <v>0</v>
      </c>
      <c r="G210" s="633"/>
      <c r="H210" s="633"/>
      <c r="I210" s="633"/>
      <c r="J210" s="633"/>
      <c r="K210" s="633"/>
      <c r="L210" s="633"/>
      <c r="M210" s="633"/>
    </row>
    <row r="211" spans="1:13">
      <c r="A211" s="147"/>
      <c r="B211" s="194"/>
      <c r="C211" s="283"/>
      <c r="D211" s="283"/>
      <c r="E211" s="180"/>
      <c r="F211" s="179"/>
      <c r="G211" s="633"/>
      <c r="H211" s="633"/>
      <c r="I211" s="633"/>
      <c r="J211" s="633"/>
      <c r="K211" s="633"/>
      <c r="L211" s="633"/>
      <c r="M211" s="633"/>
    </row>
    <row r="212" spans="1:13">
      <c r="A212" s="113" t="s">
        <v>430</v>
      </c>
      <c r="B212" s="281" t="s">
        <v>78</v>
      </c>
      <c r="C212" s="283" t="s">
        <v>431</v>
      </c>
      <c r="D212" s="283">
        <v>10</v>
      </c>
      <c r="E212" s="180">
        <v>50</v>
      </c>
      <c r="F212" s="179">
        <f>D212*E212</f>
        <v>500</v>
      </c>
      <c r="G212" s="633"/>
      <c r="H212" s="633"/>
      <c r="I212" s="633"/>
      <c r="J212" s="633"/>
      <c r="K212" s="633"/>
      <c r="L212" s="633"/>
      <c r="M212" s="633"/>
    </row>
    <row r="213" spans="1:13">
      <c r="A213" s="147"/>
      <c r="B213" s="287"/>
      <c r="C213" s="280"/>
      <c r="D213" s="280"/>
      <c r="E213" s="179"/>
      <c r="F213" s="179"/>
      <c r="G213" s="633"/>
      <c r="H213" s="633"/>
      <c r="I213" s="633"/>
      <c r="J213" s="633"/>
      <c r="K213" s="633"/>
      <c r="L213" s="633"/>
      <c r="M213" s="633"/>
    </row>
    <row r="214" spans="1:13">
      <c r="A214" s="113" t="s">
        <v>432</v>
      </c>
      <c r="B214" s="281" t="s">
        <v>433</v>
      </c>
      <c r="C214" s="283" t="s">
        <v>431</v>
      </c>
      <c r="D214" s="283">
        <v>10</v>
      </c>
      <c r="E214" s="180"/>
      <c r="F214" s="179">
        <f>D214*E214</f>
        <v>0</v>
      </c>
      <c r="G214" s="633"/>
      <c r="H214" s="633"/>
      <c r="I214" s="633"/>
      <c r="J214" s="633"/>
      <c r="K214" s="633"/>
      <c r="L214" s="633"/>
      <c r="M214" s="633"/>
    </row>
    <row r="215" spans="1:13">
      <c r="A215" s="147"/>
      <c r="B215" s="287"/>
      <c r="C215" s="280"/>
      <c r="D215" s="280"/>
      <c r="E215" s="179"/>
      <c r="F215" s="179"/>
      <c r="G215" s="633"/>
      <c r="H215" s="633"/>
      <c r="I215" s="633"/>
      <c r="J215" s="633"/>
      <c r="K215" s="633"/>
      <c r="L215" s="633"/>
      <c r="M215" s="633"/>
    </row>
    <row r="216" spans="1:13">
      <c r="A216" s="113" t="s">
        <v>434</v>
      </c>
      <c r="B216" s="281" t="s">
        <v>435</v>
      </c>
      <c r="C216" s="283" t="s">
        <v>431</v>
      </c>
      <c r="D216" s="283">
        <v>2</v>
      </c>
      <c r="E216" s="180"/>
      <c r="F216" s="179">
        <f>D216*E216</f>
        <v>0</v>
      </c>
      <c r="G216" s="633"/>
      <c r="H216" s="633"/>
      <c r="I216" s="633"/>
      <c r="J216" s="633"/>
      <c r="K216" s="633"/>
      <c r="L216" s="633"/>
      <c r="M216" s="633"/>
    </row>
    <row r="217" spans="1:13">
      <c r="A217" s="113"/>
      <c r="B217" s="287"/>
      <c r="C217" s="280"/>
      <c r="D217" s="280"/>
      <c r="E217" s="179"/>
      <c r="F217" s="179"/>
      <c r="G217" s="633"/>
      <c r="H217" s="633"/>
      <c r="I217" s="633"/>
      <c r="J217" s="633"/>
      <c r="K217" s="633"/>
      <c r="L217" s="633"/>
      <c r="M217" s="633"/>
    </row>
    <row r="218" spans="1:13" ht="53.4">
      <c r="A218" s="113" t="s">
        <v>436</v>
      </c>
      <c r="B218" s="287" t="s">
        <v>862</v>
      </c>
      <c r="C218" s="283" t="s">
        <v>94</v>
      </c>
      <c r="D218" s="283">
        <v>1</v>
      </c>
      <c r="E218" s="180"/>
      <c r="F218" s="179">
        <f>D218*E218</f>
        <v>0</v>
      </c>
      <c r="G218" s="633"/>
      <c r="H218" s="633"/>
      <c r="I218" s="633"/>
      <c r="J218" s="633"/>
      <c r="K218" s="633"/>
      <c r="L218" s="633"/>
      <c r="M218" s="633"/>
    </row>
    <row r="219" spans="1:13">
      <c r="A219" s="113"/>
      <c r="B219" s="287"/>
      <c r="C219" s="280"/>
      <c r="D219" s="280"/>
      <c r="E219" s="179"/>
      <c r="F219" s="179"/>
      <c r="G219" s="633"/>
      <c r="H219" s="633"/>
      <c r="I219" s="633"/>
      <c r="J219" s="633"/>
      <c r="K219" s="633"/>
      <c r="L219" s="633"/>
      <c r="M219" s="633"/>
    </row>
    <row r="220" spans="1:13" ht="15" thickBot="1">
      <c r="A220" s="288"/>
      <c r="B220" s="289" t="s">
        <v>437</v>
      </c>
      <c r="C220" s="290"/>
      <c r="D220" s="290"/>
      <c r="E220" s="291"/>
      <c r="F220" s="622">
        <f>SUM(F202:F219)</f>
        <v>500</v>
      </c>
      <c r="G220" s="633"/>
      <c r="H220" s="633"/>
      <c r="I220" s="633"/>
      <c r="J220" s="633"/>
      <c r="K220" s="633"/>
      <c r="L220" s="633"/>
      <c r="M220" s="633"/>
    </row>
    <row r="221" spans="1:13" ht="15.6" thickTop="1" thickBot="1">
      <c r="A221" s="292"/>
      <c r="E221" s="99"/>
      <c r="F221" s="98"/>
      <c r="G221" s="633"/>
      <c r="H221" s="633"/>
      <c r="I221" s="633"/>
      <c r="J221" s="633"/>
      <c r="K221" s="633"/>
      <c r="L221" s="633"/>
      <c r="M221" s="633"/>
    </row>
    <row r="222" spans="1:13" ht="15.6" thickTop="1" thickBot="1">
      <c r="A222" s="248"/>
      <c r="B222" s="293" t="s">
        <v>438</v>
      </c>
      <c r="C222" s="294"/>
      <c r="D222" s="294"/>
      <c r="E222" s="295"/>
      <c r="F222" s="295">
        <f>F29+F65+F151+F220+F197</f>
        <v>500</v>
      </c>
      <c r="G222" s="633"/>
      <c r="H222" s="633"/>
      <c r="I222" s="633"/>
      <c r="J222" s="633"/>
      <c r="K222" s="633"/>
      <c r="L222" s="633"/>
      <c r="M222" s="633"/>
    </row>
    <row r="223" spans="1:13">
      <c r="A223" s="296"/>
      <c r="E223" s="98"/>
      <c r="F223" s="98"/>
      <c r="G223" s="633"/>
      <c r="H223" s="633"/>
      <c r="I223" s="633"/>
      <c r="J223" s="633"/>
      <c r="K223" s="633"/>
      <c r="L223" s="633"/>
      <c r="M223" s="633"/>
    </row>
    <row r="224" spans="1:13">
      <c r="G224" s="633"/>
      <c r="H224" s="633"/>
      <c r="I224" s="633"/>
      <c r="J224" s="633"/>
      <c r="K224" s="633"/>
      <c r="L224" s="633"/>
      <c r="M224" s="633"/>
    </row>
    <row r="225" spans="7:13">
      <c r="G225" s="633"/>
      <c r="H225" s="633"/>
      <c r="I225" s="633"/>
      <c r="J225" s="633"/>
      <c r="K225" s="633"/>
      <c r="L225" s="633"/>
      <c r="M225" s="633"/>
    </row>
    <row r="226" spans="7:13">
      <c r="G226" s="633"/>
      <c r="H226" s="633"/>
      <c r="I226" s="633"/>
      <c r="J226" s="633"/>
      <c r="K226" s="633"/>
      <c r="L226" s="633"/>
      <c r="M226" s="633"/>
    </row>
    <row r="227" spans="7:13">
      <c r="G227" s="633"/>
      <c r="H227" s="633"/>
      <c r="I227" s="633"/>
      <c r="J227" s="633"/>
      <c r="K227" s="633"/>
      <c r="L227" s="633"/>
      <c r="M227" s="633"/>
    </row>
    <row r="228" spans="7:13">
      <c r="G228" s="633"/>
      <c r="H228" s="633"/>
      <c r="I228" s="633"/>
      <c r="J228" s="633"/>
      <c r="K228" s="633"/>
      <c r="L228" s="633"/>
      <c r="M228" s="633"/>
    </row>
    <row r="229" spans="7:13">
      <c r="G229" s="633"/>
      <c r="H229" s="633"/>
      <c r="I229" s="633"/>
      <c r="J229" s="633"/>
      <c r="K229" s="633"/>
      <c r="L229" s="633"/>
      <c r="M229" s="633"/>
    </row>
    <row r="230" spans="7:13">
      <c r="G230" s="633"/>
      <c r="H230" s="633"/>
      <c r="I230" s="633"/>
      <c r="J230" s="633"/>
      <c r="K230" s="633"/>
      <c r="L230" s="633"/>
      <c r="M230" s="633"/>
    </row>
    <row r="231" spans="7:13">
      <c r="G231" s="633"/>
      <c r="H231" s="633"/>
      <c r="I231" s="633"/>
      <c r="J231" s="633"/>
      <c r="K231" s="633"/>
      <c r="L231" s="633"/>
      <c r="M231" s="633"/>
    </row>
  </sheetData>
  <sheetProtection algorithmName="SHA-512" hashValue="ZjfRca9YM7L8c151pKStbcqzS2wd3u840Q8qvzG57SOenAxmOHkM4GPwDYLe8P3/WTnwkW9KeGJe4mMBf4m5PQ==" saltValue="w5k2NAg06vJUUqXXKbVYCQ==" spinCount="100000" sheet="1" objects="1" scenarios="1"/>
  <protectedRanges>
    <protectedRange sqref="E214:E218" name="Obseg6"/>
    <protectedRange sqref="E71:E210" name="Obseg5"/>
    <protectedRange sqref="E9:E63" name="Obseg4"/>
    <protectedRange sqref="E155:E196" name="Obseg1"/>
    <protectedRange sqref="E148 E141:E146" name="Obseg1_2"/>
    <protectedRange sqref="E134:E139" name="Obseg1_1"/>
  </protectedRanges>
  <mergeCells count="2">
    <mergeCell ref="B69:F69"/>
    <mergeCell ref="B70:F70"/>
  </mergeCells>
  <pageMargins left="0.70866141732283472" right="0.70866141732283472" top="0.74803149606299213" bottom="0.74803149606299213" header="0.31496062992125984" footer="0.31496062992125984"/>
  <pageSetup paperSize="9" firstPageNumber="31" orientation="portrait" useFirstPageNumber="1" r:id="rId1"/>
  <headerFooter>
    <oddHeader>&amp;RZAŠČITA/PRESTAVITEV -
VODOVOD</oddHeader>
    <oddFooter>&amp;R&amp;P od &amp;[75</oddFooter>
  </headerFooter>
  <rowBreaks count="8" manualBreakCount="8">
    <brk id="30" max="5" man="1"/>
    <brk id="52" max="5" man="1"/>
    <brk id="66" max="5" man="1"/>
    <brk id="87" max="5" man="1"/>
    <brk id="117" max="5" man="1"/>
    <brk id="139" max="5" man="1"/>
    <brk id="152" max="5" man="1"/>
    <brk id="196" max="5"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16"/>
  <sheetViews>
    <sheetView view="pageBreakPreview" zoomScaleNormal="100" zoomScaleSheetLayoutView="100" workbookViewId="0">
      <selection activeCell="H23" sqref="H23"/>
    </sheetView>
  </sheetViews>
  <sheetFormatPr defaultRowHeight="14.4"/>
  <cols>
    <col min="2" max="2" width="35.5546875" customWidth="1"/>
    <col min="3" max="3" width="12" customWidth="1"/>
    <col min="4" max="4" width="15.6640625" customWidth="1"/>
  </cols>
  <sheetData>
    <row r="1" spans="1:6">
      <c r="A1" s="40"/>
      <c r="B1" s="87" t="s">
        <v>439</v>
      </c>
      <c r="C1" s="88"/>
      <c r="D1" s="88"/>
    </row>
    <row r="2" spans="1:6">
      <c r="A2" s="40"/>
      <c r="B2" s="89"/>
      <c r="C2" s="90"/>
      <c r="D2" s="90"/>
    </row>
    <row r="3" spans="1:6">
      <c r="A3" s="40" t="s">
        <v>3</v>
      </c>
      <c r="B3" s="89" t="s">
        <v>278</v>
      </c>
      <c r="C3" s="90"/>
      <c r="D3" s="91">
        <f>Kanalizacija!F25</f>
        <v>0</v>
      </c>
    </row>
    <row r="4" spans="1:6">
      <c r="A4" s="40" t="s">
        <v>5</v>
      </c>
      <c r="B4" s="89" t="s">
        <v>440</v>
      </c>
      <c r="C4" s="90"/>
      <c r="D4" s="91">
        <f>Kanalizacija!F33</f>
        <v>0</v>
      </c>
    </row>
    <row r="5" spans="1:6">
      <c r="A5" s="40" t="s">
        <v>84</v>
      </c>
      <c r="B5" s="89" t="s">
        <v>312</v>
      </c>
      <c r="C5" s="90"/>
      <c r="D5" s="91">
        <f>Kanalizacija!F69</f>
        <v>0</v>
      </c>
    </row>
    <row r="6" spans="1:6">
      <c r="A6" s="40" t="s">
        <v>86</v>
      </c>
      <c r="B6" s="89" t="s">
        <v>441</v>
      </c>
      <c r="C6" s="90"/>
      <c r="D6" s="91">
        <f>Kanalizacija!F77</f>
        <v>0</v>
      </c>
    </row>
    <row r="7" spans="1:6">
      <c r="A7" s="40" t="s">
        <v>95</v>
      </c>
      <c r="B7" s="89" t="s">
        <v>442</v>
      </c>
      <c r="C7" s="90"/>
      <c r="D7" s="91">
        <f>Kanalizacija!F98</f>
        <v>0</v>
      </c>
    </row>
    <row r="8" spans="1:6">
      <c r="A8" s="92" t="s">
        <v>88</v>
      </c>
      <c r="B8" s="92" t="s">
        <v>281</v>
      </c>
      <c r="C8" s="40"/>
      <c r="D8" s="93">
        <f>Kanalizacija!F116</f>
        <v>250</v>
      </c>
      <c r="F8" s="94"/>
    </row>
    <row r="9" spans="1:6">
      <c r="A9" s="92" t="s">
        <v>90</v>
      </c>
      <c r="B9" s="92" t="s">
        <v>283</v>
      </c>
      <c r="C9" s="40"/>
      <c r="D9" s="93">
        <v>0</v>
      </c>
      <c r="F9" s="94"/>
    </row>
    <row r="10" spans="1:6" ht="16.2" thickBot="1">
      <c r="A10" s="95"/>
      <c r="B10" s="95"/>
      <c r="C10" s="96" t="s">
        <v>282</v>
      </c>
      <c r="D10" s="97">
        <f>SUM(D3:D9)</f>
        <v>250</v>
      </c>
    </row>
    <row r="11" spans="1:6" ht="15" thickTop="1">
      <c r="D11" s="98"/>
    </row>
    <row r="14" spans="1:6">
      <c r="B14" s="682" t="s">
        <v>284</v>
      </c>
    </row>
    <row r="15" spans="1:6">
      <c r="B15" s="682"/>
    </row>
    <row r="16" spans="1:6" ht="75.75" customHeight="1">
      <c r="B16" s="682"/>
    </row>
  </sheetData>
  <sheetProtection algorithmName="SHA-512" hashValue="WZVUIxszQ+FycQBdpznjbG8f2rONFwlzUzul96czeSanXpknchfOLtbJFSKmZSgD9Im3l493vuYXXKopKr/Bhw==" saltValue="jV4gklDjGzrdzgoyb4FJdg==" spinCount="100000" sheet="1" objects="1" scenarios="1"/>
  <protectedRanges>
    <protectedRange sqref="D9" name="Obseg1"/>
  </protectedRanges>
  <mergeCells count="1">
    <mergeCell ref="B14:B16"/>
  </mergeCells>
  <pageMargins left="0.70866141732283472" right="0.70866141732283472" top="0.74803149606299213" bottom="0.74803149606299213" header="0.31496062992125984" footer="0.31496062992125984"/>
  <pageSetup paperSize="9" firstPageNumber="42" orientation="portrait" useFirstPageNumber="1" r:id="rId1"/>
  <headerFooter>
    <oddHeader>&amp;RZAŠČITA/PRESTAVITEV -
KANALIZACIJA</oddHeader>
    <oddFooter>&amp;R&amp;P od &amp;[75</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396676-F789-4B7F-AD16-C46F7EE460EF}">
  <dimension ref="A1:O119"/>
  <sheetViews>
    <sheetView view="pageBreakPreview" topLeftCell="A97" zoomScaleNormal="100" zoomScaleSheetLayoutView="100" workbookViewId="0">
      <selection activeCell="I110" sqref="I110"/>
    </sheetView>
  </sheetViews>
  <sheetFormatPr defaultRowHeight="14.4"/>
  <cols>
    <col min="2" max="2" width="33.33203125" customWidth="1"/>
    <col min="4" max="4" width="11" customWidth="1"/>
    <col min="5" max="5" width="11.5546875" customWidth="1"/>
    <col min="6" max="6" width="11.33203125" customWidth="1"/>
    <col min="7" max="7" width="6.44140625" customWidth="1"/>
  </cols>
  <sheetData>
    <row r="1" spans="1:15" ht="26.4">
      <c r="A1" s="100" t="s">
        <v>285</v>
      </c>
      <c r="B1" s="101" t="s">
        <v>286</v>
      </c>
      <c r="C1" s="102" t="s">
        <v>287</v>
      </c>
      <c r="D1" s="103" t="s">
        <v>288</v>
      </c>
      <c r="E1" s="104" t="s">
        <v>289</v>
      </c>
      <c r="F1" s="612" t="s">
        <v>290</v>
      </c>
      <c r="G1" s="633"/>
      <c r="H1" s="633"/>
      <c r="I1" s="633"/>
      <c r="J1" s="633"/>
      <c r="K1" s="633"/>
      <c r="L1" s="633"/>
      <c r="M1" s="633"/>
      <c r="N1" s="633"/>
      <c r="O1" s="633"/>
    </row>
    <row r="2" spans="1:15" ht="10.5" customHeight="1">
      <c r="A2" s="105"/>
      <c r="B2" s="105"/>
      <c r="C2" s="106"/>
      <c r="D2" s="107"/>
      <c r="E2" s="105"/>
      <c r="F2" s="613"/>
      <c r="G2" s="633"/>
      <c r="H2" s="633"/>
      <c r="I2" s="633"/>
      <c r="J2" s="633"/>
      <c r="K2" s="633"/>
      <c r="L2" s="633"/>
      <c r="M2" s="633"/>
      <c r="N2" s="633"/>
      <c r="O2" s="633"/>
    </row>
    <row r="3" spans="1:15" ht="26.4">
      <c r="A3" s="108" t="s">
        <v>291</v>
      </c>
      <c r="B3" s="109" t="s">
        <v>443</v>
      </c>
      <c r="C3" s="110"/>
      <c r="D3" s="111"/>
      <c r="E3" s="112"/>
      <c r="F3" s="614"/>
      <c r="G3" s="633"/>
      <c r="H3" s="633"/>
      <c r="I3" s="633"/>
      <c r="J3" s="633"/>
      <c r="K3" s="633"/>
      <c r="L3" s="633"/>
      <c r="M3" s="633"/>
      <c r="N3" s="633"/>
      <c r="O3" s="633"/>
    </row>
    <row r="4" spans="1:15" ht="11.25" customHeight="1">
      <c r="A4" s="113"/>
      <c r="B4" s="114"/>
      <c r="C4" s="115"/>
      <c r="D4" s="107"/>
      <c r="E4" s="116"/>
      <c r="F4" s="615"/>
      <c r="G4" s="633"/>
      <c r="H4" s="633"/>
      <c r="I4" s="633"/>
      <c r="J4" s="633"/>
      <c r="K4" s="633"/>
      <c r="L4" s="633"/>
      <c r="M4" s="633"/>
      <c r="N4" s="633"/>
      <c r="O4" s="633"/>
    </row>
    <row r="5" spans="1:15" ht="82.5" customHeight="1">
      <c r="A5" s="113"/>
      <c r="B5" s="114" t="s">
        <v>853</v>
      </c>
      <c r="C5" s="117"/>
      <c r="D5" s="107"/>
      <c r="E5" s="116"/>
      <c r="F5" s="615"/>
      <c r="G5" s="633"/>
      <c r="H5" s="633"/>
      <c r="I5" s="633"/>
      <c r="J5" s="633"/>
      <c r="K5" s="633"/>
      <c r="L5" s="633"/>
      <c r="M5" s="633"/>
      <c r="N5" s="633"/>
      <c r="O5" s="633"/>
    </row>
    <row r="6" spans="1:15">
      <c r="A6" s="113"/>
      <c r="B6" s="118"/>
      <c r="C6" s="117"/>
      <c r="D6" s="107"/>
      <c r="E6" s="116"/>
      <c r="F6" s="615"/>
      <c r="G6" s="633"/>
      <c r="H6" s="633"/>
      <c r="I6" s="633"/>
      <c r="J6" s="633"/>
      <c r="K6" s="633"/>
      <c r="L6" s="633"/>
      <c r="M6" s="633"/>
      <c r="N6" s="633"/>
      <c r="O6" s="633"/>
    </row>
    <row r="7" spans="1:15">
      <c r="A7" s="108" t="s">
        <v>293</v>
      </c>
      <c r="B7" s="119" t="s">
        <v>278</v>
      </c>
      <c r="C7" s="106"/>
      <c r="D7" s="116"/>
      <c r="E7" s="116"/>
      <c r="F7" s="616"/>
      <c r="G7" s="633"/>
      <c r="H7" s="633"/>
      <c r="I7" s="633"/>
      <c r="J7" s="633"/>
      <c r="K7" s="633"/>
      <c r="L7" s="633"/>
      <c r="M7" s="633"/>
      <c r="N7" s="633"/>
      <c r="O7" s="633"/>
    </row>
    <row r="8" spans="1:15">
      <c r="A8" s="113"/>
      <c r="B8" s="120"/>
      <c r="C8" s="106"/>
      <c r="D8" s="116"/>
      <c r="E8" s="116"/>
      <c r="F8" s="616"/>
      <c r="G8" s="633"/>
      <c r="H8" s="633"/>
      <c r="I8" s="633"/>
      <c r="J8" s="633"/>
      <c r="K8" s="633"/>
      <c r="L8" s="633"/>
      <c r="M8" s="633"/>
      <c r="N8" s="633"/>
      <c r="O8" s="633"/>
    </row>
    <row r="9" spans="1:15" ht="40.200000000000003">
      <c r="A9" s="113" t="s">
        <v>294</v>
      </c>
      <c r="B9" s="121" t="s">
        <v>444</v>
      </c>
      <c r="C9" s="122" t="s">
        <v>295</v>
      </c>
      <c r="D9" s="123">
        <v>112</v>
      </c>
      <c r="E9" s="124"/>
      <c r="F9" s="172">
        <f>D9*E9</f>
        <v>0</v>
      </c>
      <c r="G9" s="633"/>
      <c r="H9" s="633"/>
      <c r="I9" s="633"/>
      <c r="J9" s="633"/>
      <c r="K9" s="633"/>
      <c r="L9" s="633"/>
      <c r="M9" s="633"/>
      <c r="N9" s="633"/>
      <c r="O9" s="633"/>
    </row>
    <row r="10" spans="1:15">
      <c r="A10" s="113"/>
      <c r="B10" s="125"/>
      <c r="C10" s="122"/>
      <c r="D10" s="123"/>
      <c r="E10" s="124"/>
      <c r="F10" s="171"/>
      <c r="G10" s="633"/>
      <c r="H10" s="633"/>
      <c r="I10" s="633"/>
      <c r="J10" s="633"/>
      <c r="K10" s="633"/>
      <c r="L10" s="633"/>
      <c r="M10" s="633"/>
      <c r="N10" s="633"/>
      <c r="O10" s="633"/>
    </row>
    <row r="11" spans="1:15" ht="27">
      <c r="A11" s="113" t="s">
        <v>296</v>
      </c>
      <c r="B11" s="125" t="s">
        <v>297</v>
      </c>
      <c r="C11" s="122" t="s">
        <v>22</v>
      </c>
      <c r="D11" s="123">
        <v>7</v>
      </c>
      <c r="E11" s="124"/>
      <c r="F11" s="172">
        <f>D11*E11</f>
        <v>0</v>
      </c>
      <c r="G11" s="633"/>
      <c r="H11" s="633"/>
      <c r="I11" s="633"/>
      <c r="J11" s="633"/>
      <c r="K11" s="633"/>
      <c r="L11" s="633"/>
      <c r="M11" s="633"/>
      <c r="N11" s="633"/>
      <c r="O11" s="633"/>
    </row>
    <row r="12" spans="1:15">
      <c r="A12" s="113"/>
      <c r="B12" s="125"/>
      <c r="C12" s="122"/>
      <c r="D12" s="123"/>
      <c r="E12" s="124"/>
      <c r="F12" s="171"/>
      <c r="G12" s="633"/>
      <c r="H12" s="633"/>
      <c r="I12" s="633"/>
      <c r="J12" s="633"/>
      <c r="K12" s="633"/>
      <c r="L12" s="633"/>
      <c r="M12" s="633"/>
      <c r="N12" s="633"/>
      <c r="O12" s="633"/>
    </row>
    <row r="13" spans="1:15" ht="225.75" customHeight="1">
      <c r="A13" s="113" t="s">
        <v>298</v>
      </c>
      <c r="B13" s="126" t="s">
        <v>300</v>
      </c>
      <c r="C13" s="122"/>
      <c r="D13" s="123"/>
      <c r="E13" s="124"/>
      <c r="F13" s="171"/>
      <c r="G13" s="633"/>
      <c r="H13" s="633"/>
      <c r="I13" s="633"/>
      <c r="J13" s="633"/>
      <c r="K13" s="633"/>
      <c r="L13" s="633"/>
      <c r="M13" s="633"/>
      <c r="N13" s="633"/>
      <c r="O13" s="633"/>
    </row>
    <row r="14" spans="1:15" ht="11.25" customHeight="1">
      <c r="A14" s="113"/>
      <c r="B14" s="127"/>
      <c r="C14" s="122"/>
      <c r="D14" s="123"/>
      <c r="E14" s="124"/>
      <c r="F14" s="171"/>
      <c r="G14" s="633"/>
      <c r="H14" s="633"/>
      <c r="I14" s="633"/>
      <c r="J14" s="633"/>
      <c r="K14" s="633"/>
      <c r="L14" s="633"/>
      <c r="M14" s="633"/>
      <c r="N14" s="633"/>
      <c r="O14" s="633"/>
    </row>
    <row r="15" spans="1:15" ht="96" customHeight="1">
      <c r="A15" s="113"/>
      <c r="B15" s="128" t="s">
        <v>445</v>
      </c>
      <c r="C15" s="122" t="s">
        <v>22</v>
      </c>
      <c r="D15" s="123">
        <v>1</v>
      </c>
      <c r="E15" s="124"/>
      <c r="F15" s="172">
        <f t="shared" ref="F15:F19" si="0">D15*E15</f>
        <v>0</v>
      </c>
      <c r="G15" s="633"/>
      <c r="H15" s="633"/>
      <c r="I15" s="633"/>
      <c r="J15" s="633"/>
      <c r="K15" s="633"/>
      <c r="L15" s="633"/>
      <c r="M15" s="633"/>
      <c r="N15" s="633"/>
      <c r="O15" s="633"/>
    </row>
    <row r="16" spans="1:15" ht="17.25" customHeight="1">
      <c r="A16" s="148"/>
      <c r="B16" s="297"/>
      <c r="C16" s="298"/>
      <c r="D16" s="299"/>
      <c r="E16" s="300"/>
      <c r="F16" s="617"/>
      <c r="G16" s="633"/>
      <c r="H16" s="633"/>
      <c r="I16" s="633"/>
      <c r="J16" s="633"/>
      <c r="K16" s="633"/>
      <c r="L16" s="633"/>
      <c r="M16" s="633"/>
      <c r="N16" s="633"/>
      <c r="O16" s="633"/>
    </row>
    <row r="17" spans="1:15" ht="123" customHeight="1">
      <c r="A17" s="113"/>
      <c r="B17" s="128" t="s">
        <v>446</v>
      </c>
      <c r="C17" s="122" t="s">
        <v>22</v>
      </c>
      <c r="D17" s="123">
        <v>1</v>
      </c>
      <c r="E17" s="124"/>
      <c r="F17" s="172">
        <f t="shared" si="0"/>
        <v>0</v>
      </c>
      <c r="G17" s="633"/>
      <c r="H17" s="633"/>
      <c r="I17" s="633"/>
      <c r="J17" s="633"/>
      <c r="K17" s="633"/>
      <c r="L17" s="633"/>
      <c r="M17" s="633"/>
      <c r="N17" s="633"/>
      <c r="O17" s="633"/>
    </row>
    <row r="18" spans="1:15" ht="18.75" customHeight="1">
      <c r="A18" s="113"/>
      <c r="B18" s="128"/>
      <c r="C18" s="122"/>
      <c r="D18" s="123"/>
      <c r="E18" s="124"/>
      <c r="F18" s="172"/>
      <c r="G18" s="633"/>
      <c r="H18" s="633"/>
      <c r="I18" s="633"/>
      <c r="J18" s="633"/>
      <c r="K18" s="633"/>
      <c r="L18" s="633"/>
      <c r="M18" s="633"/>
      <c r="N18" s="633"/>
      <c r="O18" s="633"/>
    </row>
    <row r="19" spans="1:15" ht="117.75" customHeight="1">
      <c r="A19" s="113"/>
      <c r="B19" s="128" t="s">
        <v>447</v>
      </c>
      <c r="C19" s="122" t="s">
        <v>22</v>
      </c>
      <c r="D19" s="123">
        <v>1</v>
      </c>
      <c r="E19" s="124"/>
      <c r="F19" s="172">
        <f t="shared" si="0"/>
        <v>0</v>
      </c>
      <c r="G19" s="633"/>
      <c r="H19" s="633"/>
      <c r="I19" s="633"/>
      <c r="J19" s="633"/>
      <c r="K19" s="633"/>
      <c r="L19" s="633"/>
      <c r="M19" s="633"/>
      <c r="N19" s="633"/>
      <c r="O19" s="633"/>
    </row>
    <row r="20" spans="1:15">
      <c r="A20" s="113"/>
      <c r="B20" s="130"/>
      <c r="C20" s="122"/>
      <c r="D20" s="123"/>
      <c r="E20" s="124"/>
      <c r="F20" s="171"/>
      <c r="G20" s="633"/>
      <c r="H20" s="633"/>
      <c r="I20" s="633"/>
      <c r="J20" s="633"/>
      <c r="K20" s="633"/>
      <c r="L20" s="633"/>
      <c r="M20" s="633"/>
      <c r="N20" s="633"/>
      <c r="O20" s="633"/>
    </row>
    <row r="21" spans="1:15" ht="106.5" customHeight="1">
      <c r="A21" s="113" t="s">
        <v>305</v>
      </c>
      <c r="B21" s="126" t="s">
        <v>306</v>
      </c>
      <c r="C21" s="122" t="s">
        <v>22</v>
      </c>
      <c r="D21" s="123">
        <v>2</v>
      </c>
      <c r="E21" s="124"/>
      <c r="F21" s="172">
        <f>D21*E21</f>
        <v>0</v>
      </c>
      <c r="G21" s="633"/>
      <c r="H21" s="633"/>
      <c r="I21" s="633"/>
      <c r="J21" s="633"/>
      <c r="K21" s="633"/>
      <c r="L21" s="633"/>
      <c r="M21" s="633"/>
      <c r="N21" s="633"/>
      <c r="O21" s="633"/>
    </row>
    <row r="22" spans="1:15">
      <c r="A22" s="113"/>
      <c r="B22" s="130"/>
      <c r="C22" s="122"/>
      <c r="D22" s="123"/>
      <c r="E22" s="124"/>
      <c r="F22" s="172"/>
      <c r="G22" s="633"/>
      <c r="H22" s="633"/>
      <c r="I22" s="633"/>
      <c r="J22" s="633"/>
      <c r="K22" s="633"/>
      <c r="L22" s="633"/>
      <c r="M22" s="633"/>
      <c r="N22" s="633"/>
      <c r="O22" s="633"/>
    </row>
    <row r="23" spans="1:15" ht="66.75" customHeight="1">
      <c r="A23" s="131" t="s">
        <v>307</v>
      </c>
      <c r="B23" s="132" t="s">
        <v>308</v>
      </c>
      <c r="C23" s="133" t="s">
        <v>22</v>
      </c>
      <c r="D23" s="134">
        <v>1</v>
      </c>
      <c r="E23" s="134"/>
      <c r="F23" s="135">
        <f>D23*E23</f>
        <v>0</v>
      </c>
      <c r="G23" s="633"/>
      <c r="H23" s="633"/>
      <c r="I23" s="633"/>
      <c r="J23" s="633"/>
      <c r="K23" s="633"/>
      <c r="L23" s="633"/>
      <c r="M23" s="633"/>
      <c r="N23" s="633"/>
      <c r="O23" s="633"/>
    </row>
    <row r="24" spans="1:15" ht="14.25" customHeight="1">
      <c r="A24" s="136"/>
      <c r="B24" s="132"/>
      <c r="C24" s="133"/>
      <c r="D24" s="134"/>
      <c r="E24" s="134"/>
      <c r="F24" s="135"/>
      <c r="G24" s="633"/>
      <c r="H24" s="633"/>
      <c r="I24" s="633"/>
      <c r="J24" s="633"/>
      <c r="K24" s="633"/>
      <c r="L24" s="633"/>
      <c r="M24" s="633"/>
      <c r="N24" s="633"/>
      <c r="O24" s="633"/>
    </row>
    <row r="25" spans="1:15" ht="15" thickBot="1">
      <c r="A25" s="149"/>
      <c r="B25" s="150" t="s">
        <v>310</v>
      </c>
      <c r="C25" s="151"/>
      <c r="D25" s="152"/>
      <c r="E25" s="153"/>
      <c r="F25" s="618">
        <f>SUM(F9:F24)</f>
        <v>0</v>
      </c>
      <c r="G25" s="633"/>
      <c r="H25" s="633"/>
      <c r="I25" s="633"/>
      <c r="J25" s="633"/>
      <c r="K25" s="633"/>
      <c r="L25" s="633"/>
      <c r="M25" s="633"/>
      <c r="N25" s="633"/>
      <c r="O25" s="633"/>
    </row>
    <row r="26" spans="1:15" ht="15" thickTop="1">
      <c r="A26" s="301"/>
      <c r="B26" s="302"/>
      <c r="C26" s="303"/>
      <c r="D26" s="304"/>
      <c r="E26" s="305"/>
      <c r="F26" s="305"/>
      <c r="G26" s="633"/>
      <c r="H26" s="633"/>
      <c r="I26" s="633"/>
      <c r="J26" s="633"/>
      <c r="K26" s="633"/>
      <c r="L26" s="633"/>
      <c r="M26" s="633"/>
      <c r="N26" s="633"/>
      <c r="O26" s="633"/>
    </row>
    <row r="27" spans="1:15">
      <c r="A27" s="306" t="s">
        <v>311</v>
      </c>
      <c r="B27" s="307" t="s">
        <v>440</v>
      </c>
      <c r="C27" s="308"/>
      <c r="D27" s="309"/>
      <c r="E27" s="309"/>
      <c r="F27" s="309"/>
      <c r="G27" s="633"/>
      <c r="H27" s="633"/>
      <c r="I27" s="633"/>
      <c r="J27" s="633"/>
      <c r="K27" s="633"/>
      <c r="L27" s="633"/>
      <c r="M27" s="633"/>
      <c r="N27" s="633"/>
      <c r="O27" s="633"/>
    </row>
    <row r="28" spans="1:15">
      <c r="A28" s="145"/>
      <c r="B28" s="310"/>
      <c r="C28" s="311"/>
      <c r="D28" s="312"/>
      <c r="E28" s="313"/>
      <c r="F28" s="313"/>
      <c r="G28" s="633"/>
      <c r="H28" s="633"/>
      <c r="I28" s="633"/>
      <c r="J28" s="633"/>
      <c r="K28" s="633"/>
      <c r="L28" s="633"/>
      <c r="M28" s="633"/>
      <c r="N28" s="633"/>
      <c r="O28" s="633"/>
    </row>
    <row r="29" spans="1:15" ht="79.2">
      <c r="A29" s="137" t="s">
        <v>314</v>
      </c>
      <c r="B29" s="315" t="s">
        <v>448</v>
      </c>
      <c r="C29" s="316" t="s">
        <v>22</v>
      </c>
      <c r="D29" s="317">
        <v>1</v>
      </c>
      <c r="E29" s="317"/>
      <c r="F29" s="179">
        <f t="shared" ref="F29" si="1">ROUND((D29*E29),2)</f>
        <v>0</v>
      </c>
      <c r="G29" s="633"/>
      <c r="H29" s="633"/>
      <c r="I29" s="633"/>
      <c r="J29" s="633"/>
      <c r="K29" s="633"/>
      <c r="L29" s="633"/>
      <c r="M29" s="633"/>
      <c r="N29" s="633"/>
      <c r="O29" s="633"/>
    </row>
    <row r="30" spans="1:15">
      <c r="A30" s="145"/>
      <c r="B30" s="310"/>
      <c r="C30" s="170"/>
      <c r="D30" s="171"/>
      <c r="E30" s="314"/>
      <c r="F30" s="314"/>
      <c r="G30" s="633"/>
      <c r="H30" s="633"/>
      <c r="I30" s="633"/>
      <c r="J30" s="633"/>
      <c r="K30" s="633"/>
      <c r="L30" s="633"/>
      <c r="M30" s="633"/>
      <c r="N30" s="633"/>
      <c r="O30" s="633"/>
    </row>
    <row r="31" spans="1:15" ht="39.6">
      <c r="A31" s="137" t="s">
        <v>316</v>
      </c>
      <c r="B31" s="315" t="s">
        <v>449</v>
      </c>
      <c r="C31" s="316" t="s">
        <v>22</v>
      </c>
      <c r="D31" s="317">
        <v>1</v>
      </c>
      <c r="E31" s="317"/>
      <c r="F31" s="179">
        <f t="shared" ref="F31" si="2">ROUND((D31*E31),2)</f>
        <v>0</v>
      </c>
      <c r="G31" s="633"/>
      <c r="H31" s="633"/>
      <c r="I31" s="633"/>
      <c r="J31" s="633"/>
      <c r="K31" s="633"/>
      <c r="L31" s="633"/>
      <c r="M31" s="633"/>
      <c r="N31" s="633"/>
      <c r="O31" s="633"/>
    </row>
    <row r="32" spans="1:15">
      <c r="A32" s="137"/>
      <c r="B32" s="315"/>
      <c r="C32" s="316"/>
      <c r="D32" s="143"/>
      <c r="E32" s="143"/>
      <c r="F32" s="619"/>
      <c r="G32" s="633"/>
      <c r="H32" s="633"/>
      <c r="I32" s="633"/>
      <c r="J32" s="633"/>
      <c r="K32" s="633"/>
      <c r="L32" s="633"/>
      <c r="M32" s="633"/>
      <c r="N32" s="633"/>
      <c r="O32" s="633"/>
    </row>
    <row r="33" spans="1:15" ht="15" thickBot="1">
      <c r="A33" s="149"/>
      <c r="B33" s="318" t="s">
        <v>450</v>
      </c>
      <c r="C33" s="319"/>
      <c r="D33" s="320"/>
      <c r="E33" s="321"/>
      <c r="F33" s="620">
        <f>SUM(F28:F31)</f>
        <v>0</v>
      </c>
      <c r="G33" s="633"/>
      <c r="H33" s="633"/>
      <c r="I33" s="633"/>
      <c r="J33" s="633"/>
      <c r="K33" s="633"/>
      <c r="L33" s="633"/>
      <c r="M33" s="633"/>
      <c r="N33" s="633"/>
      <c r="O33" s="633"/>
    </row>
    <row r="34" spans="1:15" ht="15" thickTop="1">
      <c r="A34" s="154"/>
      <c r="B34" s="155"/>
      <c r="C34" s="156"/>
      <c r="D34" s="123"/>
      <c r="E34" s="157"/>
      <c r="F34" s="157"/>
      <c r="G34" s="633"/>
      <c r="H34" s="633"/>
      <c r="I34" s="633"/>
      <c r="J34" s="633"/>
      <c r="K34" s="633"/>
      <c r="L34" s="633"/>
      <c r="M34" s="633"/>
      <c r="N34" s="633"/>
      <c r="O34" s="633"/>
    </row>
    <row r="35" spans="1:15">
      <c r="A35" s="158" t="s">
        <v>338</v>
      </c>
      <c r="B35" s="159" t="s">
        <v>312</v>
      </c>
      <c r="C35" s="160"/>
      <c r="D35" s="161"/>
      <c r="E35" s="161"/>
      <c r="F35" s="621"/>
      <c r="G35" s="633"/>
      <c r="H35" s="633"/>
      <c r="I35" s="633"/>
      <c r="J35" s="633"/>
      <c r="K35" s="633"/>
      <c r="L35" s="633"/>
      <c r="M35" s="633"/>
      <c r="N35" s="633"/>
      <c r="O35" s="633"/>
    </row>
    <row r="36" spans="1:15">
      <c r="A36" s="162"/>
      <c r="B36" s="163"/>
      <c r="C36" s="122"/>
      <c r="D36" s="124"/>
      <c r="E36" s="124"/>
      <c r="F36" s="171"/>
      <c r="G36" s="633"/>
      <c r="H36" s="633"/>
      <c r="I36" s="633"/>
      <c r="J36" s="633"/>
      <c r="K36" s="633"/>
      <c r="L36" s="633"/>
      <c r="M36" s="633"/>
      <c r="N36" s="633"/>
      <c r="O36" s="633"/>
    </row>
    <row r="37" spans="1:15" ht="29.25" customHeight="1">
      <c r="A37" s="162"/>
      <c r="B37" s="125" t="s">
        <v>313</v>
      </c>
      <c r="C37" s="122"/>
      <c r="D37" s="123"/>
      <c r="E37" s="124"/>
      <c r="F37" s="171"/>
      <c r="G37" s="633"/>
      <c r="H37" s="633"/>
      <c r="I37" s="633"/>
      <c r="J37" s="633"/>
      <c r="K37" s="633"/>
      <c r="L37" s="633"/>
      <c r="M37" s="633"/>
      <c r="N37" s="633"/>
      <c r="O37" s="633"/>
    </row>
    <row r="38" spans="1:15">
      <c r="A38" s="162"/>
      <c r="B38" s="125"/>
      <c r="C38" s="122"/>
      <c r="D38" s="123"/>
      <c r="E38" s="124"/>
      <c r="F38" s="171"/>
      <c r="G38" s="633"/>
      <c r="H38" s="633"/>
      <c r="I38" s="633"/>
      <c r="J38" s="633"/>
      <c r="K38" s="633"/>
      <c r="L38" s="633"/>
      <c r="M38" s="633"/>
      <c r="N38" s="633"/>
      <c r="O38" s="633"/>
    </row>
    <row r="39" spans="1:15" ht="54" customHeight="1">
      <c r="A39" s="145" t="s">
        <v>342</v>
      </c>
      <c r="B39" s="164" t="s">
        <v>315</v>
      </c>
      <c r="C39" s="122" t="s">
        <v>35</v>
      </c>
      <c r="D39" s="123">
        <v>19</v>
      </c>
      <c r="E39" s="124"/>
      <c r="F39" s="172">
        <f>D39*E39</f>
        <v>0</v>
      </c>
      <c r="G39" s="633"/>
      <c r="H39" s="633"/>
      <c r="I39" s="633"/>
      <c r="J39" s="633"/>
      <c r="K39" s="633"/>
      <c r="L39" s="633"/>
      <c r="M39" s="633"/>
      <c r="N39" s="633"/>
      <c r="O39" s="633"/>
    </row>
    <row r="40" spans="1:15">
      <c r="A40" s="165"/>
      <c r="B40" s="163"/>
      <c r="C40" s="122"/>
      <c r="D40" s="123"/>
      <c r="E40" s="124"/>
      <c r="F40" s="171"/>
      <c r="G40" s="633"/>
      <c r="H40" s="633"/>
      <c r="I40" s="633"/>
      <c r="J40" s="633"/>
      <c r="K40" s="633"/>
      <c r="L40" s="633"/>
      <c r="M40" s="633"/>
      <c r="N40" s="633"/>
      <c r="O40" s="633"/>
    </row>
    <row r="41" spans="1:15" ht="90.75" customHeight="1">
      <c r="A41" s="145" t="s">
        <v>451</v>
      </c>
      <c r="B41" s="166" t="s">
        <v>452</v>
      </c>
      <c r="C41" s="167"/>
      <c r="D41" s="146"/>
      <c r="E41" s="146"/>
      <c r="F41" s="146"/>
      <c r="G41" s="633"/>
      <c r="H41" s="633"/>
      <c r="I41" s="633"/>
      <c r="J41" s="633"/>
      <c r="K41" s="633"/>
      <c r="L41" s="633"/>
      <c r="M41" s="633"/>
      <c r="N41" s="633"/>
      <c r="O41" s="633"/>
    </row>
    <row r="42" spans="1:15" ht="16.5" customHeight="1">
      <c r="A42" s="145"/>
      <c r="B42" s="166" t="s">
        <v>318</v>
      </c>
      <c r="C42" s="122" t="s">
        <v>35</v>
      </c>
      <c r="D42" s="123">
        <v>578</v>
      </c>
      <c r="E42" s="124"/>
      <c r="F42" s="172">
        <f>D42*E42</f>
        <v>0</v>
      </c>
      <c r="G42" s="633"/>
      <c r="H42" s="633"/>
      <c r="I42" s="633"/>
      <c r="J42" s="633"/>
      <c r="K42" s="633"/>
      <c r="L42" s="633"/>
      <c r="M42" s="633"/>
      <c r="N42" s="633"/>
      <c r="O42" s="633"/>
    </row>
    <row r="43" spans="1:15" ht="18.75" customHeight="1">
      <c r="A43" s="145"/>
      <c r="B43" s="166" t="s">
        <v>319</v>
      </c>
      <c r="C43" s="122" t="s">
        <v>35</v>
      </c>
      <c r="D43" s="123">
        <v>64</v>
      </c>
      <c r="E43" s="124"/>
      <c r="F43" s="172">
        <f>D43*E43</f>
        <v>0</v>
      </c>
      <c r="G43" s="633"/>
      <c r="H43" s="633"/>
      <c r="I43" s="633"/>
      <c r="J43" s="633"/>
      <c r="K43" s="633"/>
      <c r="L43" s="633"/>
      <c r="M43" s="633"/>
      <c r="N43" s="633"/>
      <c r="O43" s="633"/>
    </row>
    <row r="44" spans="1:15" ht="19.5" customHeight="1">
      <c r="A44" s="145"/>
      <c r="B44" s="166"/>
      <c r="C44" s="122"/>
      <c r="D44" s="123"/>
      <c r="E44" s="124"/>
      <c r="F44" s="172"/>
      <c r="G44" s="633"/>
      <c r="H44" s="633"/>
      <c r="I44" s="633"/>
      <c r="J44" s="633"/>
      <c r="K44" s="633"/>
      <c r="L44" s="633"/>
      <c r="M44" s="633"/>
      <c r="N44" s="633"/>
      <c r="O44" s="633"/>
    </row>
    <row r="45" spans="1:15" ht="93.75" customHeight="1">
      <c r="A45" s="145" t="s">
        <v>453</v>
      </c>
      <c r="B45" s="166" t="s">
        <v>454</v>
      </c>
      <c r="C45" s="122"/>
      <c r="D45" s="123"/>
      <c r="E45" s="124"/>
      <c r="F45" s="172"/>
      <c r="G45" s="633"/>
      <c r="H45" s="633"/>
      <c r="I45" s="633"/>
      <c r="J45" s="633"/>
      <c r="K45" s="633"/>
      <c r="L45" s="633"/>
      <c r="M45" s="633"/>
      <c r="N45" s="633"/>
      <c r="O45" s="633"/>
    </row>
    <row r="46" spans="1:15" ht="17.25" customHeight="1">
      <c r="A46" s="145"/>
      <c r="B46" s="166" t="s">
        <v>318</v>
      </c>
      <c r="C46" s="122" t="s">
        <v>35</v>
      </c>
      <c r="D46" s="123">
        <v>96</v>
      </c>
      <c r="E46" s="124"/>
      <c r="F46" s="172">
        <f>D46*E46</f>
        <v>0</v>
      </c>
      <c r="G46" s="633"/>
      <c r="H46" s="633"/>
      <c r="I46" s="633"/>
      <c r="J46" s="633"/>
      <c r="K46" s="633"/>
      <c r="L46" s="633"/>
      <c r="M46" s="633"/>
      <c r="N46" s="633"/>
      <c r="O46" s="633"/>
    </row>
    <row r="47" spans="1:15" ht="15" customHeight="1">
      <c r="A47" s="145"/>
      <c r="B47" s="166" t="s">
        <v>319</v>
      </c>
      <c r="C47" s="122" t="s">
        <v>35</v>
      </c>
      <c r="D47" s="123">
        <v>11</v>
      </c>
      <c r="E47" s="124"/>
      <c r="F47" s="172">
        <f>D47*E47</f>
        <v>0</v>
      </c>
      <c r="G47" s="633"/>
      <c r="H47" s="633"/>
      <c r="I47" s="633"/>
      <c r="J47" s="633"/>
      <c r="K47" s="633"/>
      <c r="L47" s="633"/>
      <c r="M47" s="633"/>
      <c r="N47" s="633"/>
      <c r="O47" s="633"/>
    </row>
    <row r="48" spans="1:15" ht="21" customHeight="1">
      <c r="A48" s="145"/>
      <c r="B48" s="166"/>
      <c r="C48" s="122"/>
      <c r="D48" s="123"/>
      <c r="E48" s="124"/>
      <c r="F48" s="172"/>
      <c r="G48" s="633"/>
      <c r="H48" s="633"/>
      <c r="I48" s="633"/>
      <c r="J48" s="633"/>
      <c r="K48" s="633"/>
      <c r="L48" s="633"/>
      <c r="M48" s="633"/>
      <c r="N48" s="633"/>
      <c r="O48" s="633"/>
    </row>
    <row r="49" spans="1:15" ht="93" customHeight="1">
      <c r="A49" s="145" t="s">
        <v>455</v>
      </c>
      <c r="B49" s="166" t="s">
        <v>456</v>
      </c>
      <c r="C49" s="122"/>
      <c r="D49" s="123"/>
      <c r="E49" s="124"/>
      <c r="F49" s="172"/>
      <c r="G49" s="633"/>
      <c r="H49" s="633"/>
      <c r="I49" s="633"/>
      <c r="J49" s="633"/>
      <c r="K49" s="633"/>
      <c r="L49" s="633"/>
      <c r="M49" s="633"/>
      <c r="N49" s="633"/>
      <c r="O49" s="633"/>
    </row>
    <row r="50" spans="1:15" ht="22.5" customHeight="1">
      <c r="A50" s="145"/>
      <c r="B50" s="166" t="s">
        <v>318</v>
      </c>
      <c r="C50" s="122" t="s">
        <v>35</v>
      </c>
      <c r="D50" s="123">
        <v>96</v>
      </c>
      <c r="E50" s="124"/>
      <c r="F50" s="172">
        <f>D50*E50</f>
        <v>0</v>
      </c>
      <c r="G50" s="633"/>
      <c r="H50" s="633"/>
      <c r="I50" s="633"/>
      <c r="J50" s="633"/>
      <c r="K50" s="633"/>
      <c r="L50" s="633"/>
      <c r="M50" s="633"/>
      <c r="N50" s="633"/>
      <c r="O50" s="633"/>
    </row>
    <row r="51" spans="1:15" ht="20.25" customHeight="1">
      <c r="A51" s="145"/>
      <c r="B51" s="166" t="s">
        <v>319</v>
      </c>
      <c r="C51" s="122" t="s">
        <v>35</v>
      </c>
      <c r="D51" s="123">
        <v>11</v>
      </c>
      <c r="E51" s="124"/>
      <c r="F51" s="172">
        <f>D51*E51</f>
        <v>0</v>
      </c>
      <c r="G51" s="633"/>
      <c r="H51" s="633"/>
      <c r="I51" s="633"/>
      <c r="J51" s="633"/>
      <c r="K51" s="633"/>
      <c r="L51" s="633"/>
      <c r="M51" s="633"/>
      <c r="N51" s="633"/>
      <c r="O51" s="633"/>
    </row>
    <row r="52" spans="1:15">
      <c r="A52" s="145"/>
      <c r="B52" s="168"/>
      <c r="C52" s="122"/>
      <c r="D52" s="123"/>
      <c r="E52" s="124"/>
      <c r="F52" s="171"/>
      <c r="G52" s="633"/>
      <c r="H52" s="633"/>
      <c r="I52" s="633"/>
      <c r="J52" s="633"/>
      <c r="K52" s="633"/>
      <c r="L52" s="633"/>
      <c r="M52" s="633"/>
      <c r="N52" s="633"/>
      <c r="O52" s="633"/>
    </row>
    <row r="53" spans="1:15" ht="27">
      <c r="A53" s="322" t="s">
        <v>457</v>
      </c>
      <c r="B53" s="323" t="s">
        <v>325</v>
      </c>
      <c r="C53" s="324" t="s">
        <v>26</v>
      </c>
      <c r="D53" s="325">
        <v>301</v>
      </c>
      <c r="E53" s="325"/>
      <c r="F53" s="617">
        <f>D53*E53</f>
        <v>0</v>
      </c>
      <c r="G53" s="633"/>
      <c r="H53" s="633"/>
      <c r="I53" s="633"/>
      <c r="J53" s="633"/>
      <c r="K53" s="633"/>
      <c r="L53" s="633"/>
      <c r="M53" s="633"/>
      <c r="N53" s="633"/>
      <c r="O53" s="633"/>
    </row>
    <row r="54" spans="1:15">
      <c r="A54" s="145"/>
      <c r="B54" s="125"/>
      <c r="C54" s="122"/>
      <c r="D54" s="123"/>
      <c r="E54" s="124"/>
      <c r="F54" s="172"/>
      <c r="G54" s="633"/>
      <c r="H54" s="633"/>
      <c r="I54" s="633"/>
      <c r="J54" s="633"/>
      <c r="K54" s="633"/>
      <c r="L54" s="633"/>
      <c r="M54" s="633"/>
      <c r="N54" s="633"/>
      <c r="O54" s="633"/>
    </row>
    <row r="55" spans="1:15" ht="82.5" customHeight="1">
      <c r="A55" s="145" t="s">
        <v>458</v>
      </c>
      <c r="B55" s="125" t="s">
        <v>459</v>
      </c>
      <c r="C55" s="122" t="s">
        <v>35</v>
      </c>
      <c r="D55" s="123">
        <v>58</v>
      </c>
      <c r="E55" s="124"/>
      <c r="F55" s="172">
        <f>D55*E55</f>
        <v>0</v>
      </c>
      <c r="G55" s="633"/>
      <c r="H55" s="633"/>
      <c r="I55" s="633"/>
      <c r="J55" s="633"/>
      <c r="K55" s="633"/>
      <c r="L55" s="633"/>
      <c r="M55" s="633"/>
      <c r="N55" s="633"/>
      <c r="O55" s="633"/>
    </row>
    <row r="56" spans="1:15">
      <c r="A56" s="145"/>
      <c r="B56" s="125"/>
      <c r="C56" s="122"/>
      <c r="D56" s="123"/>
      <c r="E56" s="124"/>
      <c r="F56" s="171"/>
      <c r="G56" s="633"/>
      <c r="H56" s="633"/>
      <c r="I56" s="633"/>
      <c r="J56" s="633"/>
      <c r="K56" s="633"/>
      <c r="L56" s="633"/>
      <c r="M56" s="633"/>
      <c r="N56" s="633"/>
      <c r="O56" s="633"/>
    </row>
    <row r="57" spans="1:15" ht="81.75" customHeight="1">
      <c r="A57" s="145" t="s">
        <v>460</v>
      </c>
      <c r="B57" s="173" t="s">
        <v>461</v>
      </c>
      <c r="C57" s="122" t="s">
        <v>35</v>
      </c>
      <c r="D57" s="123">
        <v>291</v>
      </c>
      <c r="E57" s="124"/>
      <c r="F57" s="172">
        <f>D57*E57</f>
        <v>0</v>
      </c>
      <c r="G57" s="633"/>
      <c r="H57" s="633"/>
      <c r="I57" s="633"/>
      <c r="J57" s="633"/>
      <c r="K57" s="633"/>
      <c r="L57" s="633"/>
      <c r="M57" s="633"/>
      <c r="N57" s="633"/>
      <c r="O57" s="633"/>
    </row>
    <row r="58" spans="1:15">
      <c r="A58" s="145"/>
      <c r="B58" s="174"/>
      <c r="C58" s="122"/>
      <c r="D58" s="123"/>
      <c r="E58" s="124"/>
      <c r="F58" s="171"/>
      <c r="G58" s="633"/>
      <c r="H58" s="633"/>
      <c r="I58" s="633"/>
      <c r="J58" s="633"/>
      <c r="K58" s="633"/>
      <c r="L58" s="633"/>
      <c r="M58" s="633"/>
      <c r="N58" s="633"/>
      <c r="O58" s="633"/>
    </row>
    <row r="59" spans="1:15" ht="66" customHeight="1">
      <c r="A59" s="145" t="s">
        <v>462</v>
      </c>
      <c r="B59" s="166" t="s">
        <v>331</v>
      </c>
      <c r="C59" s="122" t="s">
        <v>35</v>
      </c>
      <c r="D59" s="123">
        <v>658</v>
      </c>
      <c r="E59" s="124"/>
      <c r="F59" s="172">
        <f>D59*E59</f>
        <v>0</v>
      </c>
      <c r="G59" s="633"/>
      <c r="H59" s="633"/>
      <c r="I59" s="633"/>
      <c r="J59" s="633"/>
      <c r="K59" s="633"/>
      <c r="L59" s="633"/>
      <c r="M59" s="633"/>
      <c r="N59" s="633"/>
      <c r="O59" s="633"/>
    </row>
    <row r="60" spans="1:15">
      <c r="A60" s="145"/>
      <c r="B60" s="168"/>
      <c r="C60" s="122"/>
      <c r="D60" s="123"/>
      <c r="E60" s="124"/>
      <c r="F60" s="171"/>
      <c r="G60" s="633"/>
      <c r="H60" s="633"/>
      <c r="I60" s="633"/>
      <c r="J60" s="633"/>
      <c r="K60" s="633"/>
      <c r="L60" s="633"/>
      <c r="M60" s="633"/>
      <c r="N60" s="633"/>
      <c r="O60" s="633"/>
    </row>
    <row r="61" spans="1:15" ht="107.25" customHeight="1">
      <c r="A61" s="145" t="s">
        <v>463</v>
      </c>
      <c r="B61" s="175" t="s">
        <v>464</v>
      </c>
      <c r="C61" s="122"/>
      <c r="D61" s="123"/>
      <c r="E61" s="124"/>
      <c r="F61" s="172"/>
      <c r="G61" s="633"/>
      <c r="H61" s="633"/>
      <c r="I61" s="633"/>
      <c r="J61" s="633"/>
      <c r="K61" s="633"/>
      <c r="L61" s="633"/>
      <c r="M61" s="633"/>
      <c r="N61" s="633"/>
      <c r="O61" s="633"/>
    </row>
    <row r="62" spans="1:15" ht="18" customHeight="1">
      <c r="A62" s="145"/>
      <c r="B62" s="166" t="s">
        <v>318</v>
      </c>
      <c r="C62" s="122" t="s">
        <v>35</v>
      </c>
      <c r="D62" s="123">
        <v>178</v>
      </c>
      <c r="E62" s="124"/>
      <c r="F62" s="172">
        <f>D62*E62</f>
        <v>0</v>
      </c>
      <c r="G62" s="633"/>
      <c r="H62" s="633"/>
      <c r="I62" s="633"/>
      <c r="J62" s="633"/>
      <c r="K62" s="633"/>
      <c r="L62" s="633"/>
      <c r="M62" s="633"/>
      <c r="N62" s="633"/>
      <c r="O62" s="633"/>
    </row>
    <row r="63" spans="1:15" ht="16.5" customHeight="1">
      <c r="A63" s="145"/>
      <c r="B63" s="166" t="s">
        <v>319</v>
      </c>
      <c r="C63" s="122" t="s">
        <v>35</v>
      </c>
      <c r="D63" s="123">
        <v>20</v>
      </c>
      <c r="E63" s="124"/>
      <c r="F63" s="172">
        <f>D63*E63</f>
        <v>0</v>
      </c>
      <c r="G63" s="633"/>
      <c r="H63" s="633"/>
      <c r="I63" s="633"/>
      <c r="J63" s="633"/>
      <c r="K63" s="633"/>
      <c r="L63" s="633"/>
      <c r="M63" s="633"/>
      <c r="N63" s="633"/>
      <c r="O63" s="633"/>
    </row>
    <row r="64" spans="1:15">
      <c r="A64" s="145"/>
      <c r="B64" s="176"/>
      <c r="C64" s="170"/>
      <c r="D64" s="171"/>
      <c r="E64" s="171"/>
      <c r="F64" s="172"/>
      <c r="G64" s="633"/>
      <c r="H64" s="633"/>
      <c r="I64" s="633"/>
      <c r="J64" s="633"/>
      <c r="K64" s="633"/>
      <c r="L64" s="633"/>
      <c r="M64" s="633"/>
      <c r="N64" s="633"/>
      <c r="O64" s="633"/>
    </row>
    <row r="65" spans="1:15" ht="69" customHeight="1">
      <c r="A65" s="177" t="s">
        <v>465</v>
      </c>
      <c r="B65" s="138" t="s">
        <v>336</v>
      </c>
      <c r="C65" s="139" t="s">
        <v>26</v>
      </c>
      <c r="D65" s="178">
        <v>95</v>
      </c>
      <c r="E65" s="179"/>
      <c r="F65" s="179">
        <f>D65*E65</f>
        <v>0</v>
      </c>
      <c r="G65" s="633"/>
      <c r="H65" s="633"/>
      <c r="I65" s="633"/>
      <c r="J65" s="633"/>
      <c r="K65" s="633"/>
      <c r="L65" s="633"/>
      <c r="M65" s="633"/>
      <c r="N65" s="633"/>
      <c r="O65" s="633"/>
    </row>
    <row r="66" spans="1:15" ht="22.5" customHeight="1">
      <c r="A66" s="177"/>
      <c r="B66" s="138"/>
      <c r="C66" s="139"/>
      <c r="D66" s="178"/>
      <c r="E66" s="179"/>
      <c r="F66" s="179"/>
      <c r="G66" s="633"/>
      <c r="H66" s="633"/>
      <c r="I66" s="633"/>
      <c r="J66" s="633"/>
      <c r="K66" s="633"/>
      <c r="L66" s="633"/>
      <c r="M66" s="633"/>
      <c r="N66" s="633"/>
      <c r="O66" s="633"/>
    </row>
    <row r="67" spans="1:15" ht="43.5" customHeight="1">
      <c r="A67" s="113" t="s">
        <v>466</v>
      </c>
      <c r="B67" s="125" t="s">
        <v>467</v>
      </c>
      <c r="C67" s="122" t="s">
        <v>26</v>
      </c>
      <c r="D67" s="124">
        <v>1008</v>
      </c>
      <c r="E67" s="124"/>
      <c r="F67" s="172">
        <f t="shared" ref="F67" si="3">D67*E67</f>
        <v>0</v>
      </c>
      <c r="G67" s="633"/>
      <c r="H67" s="633"/>
      <c r="I67" s="633"/>
      <c r="J67" s="633"/>
      <c r="K67" s="633"/>
      <c r="L67" s="633"/>
      <c r="M67" s="633"/>
      <c r="N67" s="633"/>
      <c r="O67" s="633"/>
    </row>
    <row r="68" spans="1:15" ht="18.75" customHeight="1">
      <c r="A68" s="113"/>
      <c r="B68" s="125"/>
      <c r="C68" s="122"/>
      <c r="D68" s="123"/>
      <c r="E68" s="171"/>
      <c r="F68" s="172"/>
      <c r="G68" s="633"/>
      <c r="H68" s="633"/>
      <c r="I68" s="633"/>
      <c r="J68" s="633"/>
      <c r="K68" s="633"/>
      <c r="L68" s="633"/>
      <c r="M68" s="633"/>
      <c r="N68" s="633"/>
      <c r="O68" s="633"/>
    </row>
    <row r="69" spans="1:15" ht="15" thickBot="1">
      <c r="A69" s="181"/>
      <c r="B69" s="182" t="s">
        <v>337</v>
      </c>
      <c r="C69" s="182"/>
      <c r="D69" s="182"/>
      <c r="E69" s="183"/>
      <c r="F69" s="622">
        <f>SUM(F39:F68)</f>
        <v>0</v>
      </c>
      <c r="G69" s="633"/>
      <c r="H69" s="633"/>
      <c r="I69" s="633"/>
      <c r="J69" s="633"/>
      <c r="K69" s="633"/>
      <c r="L69" s="633"/>
      <c r="M69" s="633"/>
      <c r="N69" s="633"/>
      <c r="O69" s="633"/>
    </row>
    <row r="70" spans="1:15" ht="15" thickTop="1">
      <c r="A70" s="276"/>
      <c r="B70" s="186"/>
      <c r="C70" s="187"/>
      <c r="D70" s="187"/>
      <c r="E70" s="249"/>
      <c r="F70" s="188"/>
      <c r="G70" s="633"/>
      <c r="H70" s="633"/>
      <c r="I70" s="633"/>
      <c r="J70" s="633"/>
      <c r="K70" s="633"/>
      <c r="L70" s="633"/>
      <c r="M70" s="633"/>
      <c r="N70" s="633"/>
      <c r="O70" s="633"/>
    </row>
    <row r="71" spans="1:15">
      <c r="A71" s="326" t="s">
        <v>388</v>
      </c>
      <c r="B71" s="163" t="s">
        <v>441</v>
      </c>
      <c r="C71" s="191"/>
      <c r="D71" s="252"/>
      <c r="E71" s="253"/>
      <c r="F71" s="623"/>
      <c r="G71" s="633"/>
      <c r="H71" s="633"/>
      <c r="I71" s="633"/>
      <c r="J71" s="633"/>
      <c r="K71" s="633"/>
      <c r="L71" s="633"/>
      <c r="M71" s="633"/>
      <c r="N71" s="633"/>
      <c r="O71" s="633"/>
    </row>
    <row r="72" spans="1:15">
      <c r="A72" s="254"/>
      <c r="B72" s="255"/>
      <c r="C72" s="194"/>
      <c r="D72" s="256"/>
      <c r="E72" s="257"/>
      <c r="F72" s="624"/>
      <c r="G72" s="633"/>
      <c r="H72" s="633"/>
      <c r="I72" s="633"/>
      <c r="J72" s="633"/>
      <c r="K72" s="633"/>
      <c r="L72" s="633"/>
      <c r="M72" s="633"/>
      <c r="N72" s="633"/>
      <c r="O72" s="633"/>
    </row>
    <row r="73" spans="1:15" ht="111" customHeight="1">
      <c r="A73" s="327" t="s">
        <v>390</v>
      </c>
      <c r="B73" s="175" t="s">
        <v>864</v>
      </c>
      <c r="C73" s="328" t="s">
        <v>35</v>
      </c>
      <c r="D73" s="140">
        <v>30</v>
      </c>
      <c r="E73" s="140"/>
      <c r="F73" s="135">
        <f>D73*E73</f>
        <v>0</v>
      </c>
      <c r="G73" s="633"/>
      <c r="H73" s="633"/>
      <c r="I73" s="633"/>
      <c r="J73" s="633"/>
      <c r="K73" s="633"/>
      <c r="L73" s="633"/>
      <c r="M73" s="633"/>
      <c r="N73" s="633"/>
      <c r="O73" s="633"/>
    </row>
    <row r="74" spans="1:15" ht="21" customHeight="1">
      <c r="A74" s="609"/>
      <c r="B74" s="176"/>
      <c r="C74" s="328"/>
      <c r="D74" s="140"/>
      <c r="E74" s="140"/>
      <c r="F74" s="135"/>
      <c r="G74" s="633"/>
      <c r="H74" s="633"/>
      <c r="I74" s="633"/>
      <c r="J74" s="633"/>
      <c r="K74" s="633"/>
      <c r="L74" s="633"/>
      <c r="M74" s="633"/>
      <c r="N74" s="633"/>
      <c r="O74" s="633"/>
    </row>
    <row r="75" spans="1:15" ht="61.5" customHeight="1">
      <c r="A75" s="145" t="s">
        <v>419</v>
      </c>
      <c r="B75" s="597" t="s">
        <v>855</v>
      </c>
      <c r="C75" s="122" t="s">
        <v>35</v>
      </c>
      <c r="D75" s="123">
        <v>266</v>
      </c>
      <c r="E75" s="124"/>
      <c r="F75" s="172">
        <f>D75*E75</f>
        <v>0</v>
      </c>
      <c r="G75" s="633"/>
      <c r="H75" s="633"/>
      <c r="I75" s="633"/>
      <c r="J75" s="633"/>
      <c r="K75" s="633"/>
      <c r="L75" s="633"/>
      <c r="M75" s="633"/>
      <c r="N75" s="633"/>
      <c r="O75" s="633"/>
    </row>
    <row r="76" spans="1:15" ht="16.5" customHeight="1">
      <c r="A76" s="145"/>
      <c r="B76" s="260"/>
      <c r="C76" s="261"/>
      <c r="D76" s="262"/>
      <c r="E76" s="263"/>
      <c r="F76" s="234"/>
      <c r="G76" s="633"/>
      <c r="H76" s="633"/>
      <c r="I76" s="633"/>
      <c r="J76" s="633"/>
      <c r="K76" s="633"/>
      <c r="L76" s="633"/>
      <c r="M76" s="633"/>
      <c r="N76" s="633"/>
      <c r="O76" s="633"/>
    </row>
    <row r="77" spans="1:15" ht="18" customHeight="1" thickBot="1">
      <c r="A77" s="329"/>
      <c r="B77" s="330" t="s">
        <v>468</v>
      </c>
      <c r="C77" s="330"/>
      <c r="D77" s="331"/>
      <c r="E77" s="332"/>
      <c r="F77" s="622">
        <f>SUM(F72:F76)</f>
        <v>0</v>
      </c>
      <c r="G77" s="633"/>
      <c r="H77" s="633"/>
      <c r="I77" s="633"/>
      <c r="J77" s="633"/>
      <c r="K77" s="633"/>
      <c r="L77" s="633"/>
      <c r="M77" s="633"/>
      <c r="N77" s="633"/>
      <c r="O77" s="633"/>
    </row>
    <row r="78" spans="1:15" ht="17.25" customHeight="1" thickTop="1">
      <c r="A78" s="333"/>
      <c r="B78" s="334"/>
      <c r="C78" s="335"/>
      <c r="D78" s="336"/>
      <c r="E78" s="337"/>
      <c r="F78" s="625"/>
      <c r="G78" s="633"/>
      <c r="H78" s="633"/>
      <c r="I78" s="633"/>
      <c r="J78" s="633"/>
      <c r="K78" s="633"/>
      <c r="L78" s="633"/>
      <c r="M78" s="633"/>
      <c r="N78" s="633"/>
      <c r="O78" s="633"/>
    </row>
    <row r="79" spans="1:15" ht="27.75" customHeight="1">
      <c r="A79" s="108" t="s">
        <v>420</v>
      </c>
      <c r="B79" s="339" t="s">
        <v>469</v>
      </c>
      <c r="C79" s="194"/>
      <c r="D79" s="340"/>
      <c r="E79" s="195"/>
      <c r="F79" s="626"/>
      <c r="G79" s="633"/>
      <c r="H79" s="633"/>
      <c r="I79" s="633"/>
      <c r="J79" s="633"/>
      <c r="K79" s="633"/>
      <c r="L79" s="633"/>
      <c r="M79" s="633"/>
      <c r="N79" s="633"/>
      <c r="O79" s="633"/>
    </row>
    <row r="80" spans="1:15" ht="68.25" customHeight="1">
      <c r="A80" s="145" t="s">
        <v>421</v>
      </c>
      <c r="B80" s="341" t="s">
        <v>470</v>
      </c>
      <c r="C80" s="328" t="s">
        <v>295</v>
      </c>
      <c r="D80" s="342">
        <v>112</v>
      </c>
      <c r="E80" s="343"/>
      <c r="F80" s="172">
        <f t="shared" ref="F80" si="4">ROUND((D80*E80),2)</f>
        <v>0</v>
      </c>
      <c r="G80" s="633"/>
      <c r="H80" s="633"/>
      <c r="I80" s="633"/>
      <c r="J80" s="633"/>
      <c r="K80" s="633"/>
      <c r="L80" s="633"/>
      <c r="M80" s="633"/>
      <c r="N80" s="633"/>
      <c r="O80" s="633"/>
    </row>
    <row r="81" spans="1:15">
      <c r="A81" s="145"/>
      <c r="B81" s="260"/>
      <c r="C81" s="261"/>
      <c r="D81" s="262"/>
      <c r="E81" s="263"/>
      <c r="F81" s="234"/>
      <c r="G81" s="633"/>
      <c r="H81" s="633"/>
      <c r="I81" s="633"/>
      <c r="J81" s="633"/>
      <c r="K81" s="633"/>
      <c r="L81" s="633"/>
      <c r="M81" s="633"/>
      <c r="N81" s="633"/>
      <c r="O81" s="633"/>
    </row>
    <row r="82" spans="1:15" ht="66">
      <c r="A82" s="145" t="s">
        <v>423</v>
      </c>
      <c r="B82" s="260" t="s">
        <v>471</v>
      </c>
      <c r="C82" s="261" t="s">
        <v>22</v>
      </c>
      <c r="D82" s="342">
        <v>3</v>
      </c>
      <c r="E82" s="343"/>
      <c r="F82" s="172">
        <f t="shared" ref="F82" si="5">ROUND((D82*E82),2)</f>
        <v>0</v>
      </c>
      <c r="G82" s="633"/>
      <c r="H82" s="633"/>
      <c r="I82" s="633"/>
      <c r="J82" s="633"/>
      <c r="K82" s="633"/>
      <c r="L82" s="633"/>
      <c r="M82" s="633"/>
      <c r="N82" s="633"/>
      <c r="O82" s="633"/>
    </row>
    <row r="83" spans="1:15">
      <c r="A83" s="145"/>
      <c r="B83" s="260"/>
      <c r="C83" s="261"/>
      <c r="D83" s="262"/>
      <c r="E83" s="263"/>
      <c r="F83" s="234"/>
      <c r="G83" s="633"/>
      <c r="H83" s="633"/>
      <c r="I83" s="633"/>
      <c r="J83" s="633"/>
      <c r="K83" s="633"/>
      <c r="L83" s="633"/>
      <c r="M83" s="633"/>
      <c r="N83" s="633"/>
      <c r="O83" s="633"/>
    </row>
    <row r="84" spans="1:15" ht="169.5" customHeight="1">
      <c r="A84" s="113" t="s">
        <v>424</v>
      </c>
      <c r="B84" s="344" t="s">
        <v>472</v>
      </c>
      <c r="C84" s="345" t="s">
        <v>22</v>
      </c>
      <c r="D84" s="346">
        <v>1</v>
      </c>
      <c r="E84" s="180"/>
      <c r="F84" s="172">
        <f t="shared" ref="F84" si="6">D84*E84</f>
        <v>0</v>
      </c>
      <c r="G84" s="633"/>
      <c r="H84" s="633"/>
      <c r="I84" s="633"/>
      <c r="J84" s="633"/>
      <c r="K84" s="633"/>
      <c r="L84" s="633"/>
      <c r="M84" s="633"/>
      <c r="N84" s="633"/>
      <c r="O84" s="633"/>
    </row>
    <row r="85" spans="1:15">
      <c r="A85" s="145"/>
      <c r="B85" s="260"/>
      <c r="C85" s="261"/>
      <c r="D85" s="262"/>
      <c r="E85" s="263"/>
      <c r="F85" s="234"/>
      <c r="G85" s="633"/>
      <c r="H85" s="633"/>
      <c r="I85" s="633"/>
      <c r="J85" s="633"/>
      <c r="K85" s="633"/>
      <c r="L85" s="633"/>
      <c r="M85" s="633"/>
      <c r="N85" s="633"/>
      <c r="O85" s="633"/>
    </row>
    <row r="86" spans="1:15" ht="79.2">
      <c r="A86" s="145" t="s">
        <v>426</v>
      </c>
      <c r="B86" s="260" t="s">
        <v>473</v>
      </c>
      <c r="C86" s="261" t="s">
        <v>22</v>
      </c>
      <c r="D86" s="342">
        <v>1</v>
      </c>
      <c r="E86" s="343"/>
      <c r="F86" s="172">
        <f t="shared" ref="F86" si="7">ROUND((D86*E86),2)</f>
        <v>0</v>
      </c>
      <c r="G86" s="633"/>
      <c r="H86" s="633"/>
      <c r="I86" s="633"/>
      <c r="J86" s="633"/>
      <c r="K86" s="633"/>
      <c r="L86" s="633"/>
      <c r="M86" s="633"/>
      <c r="N86" s="633"/>
      <c r="O86" s="633"/>
    </row>
    <row r="87" spans="1:15">
      <c r="A87" s="322"/>
      <c r="B87" s="347"/>
      <c r="C87" s="348"/>
      <c r="D87" s="349"/>
      <c r="E87" s="350"/>
      <c r="F87" s="608"/>
      <c r="G87" s="633"/>
      <c r="H87" s="633"/>
      <c r="I87" s="633"/>
      <c r="J87" s="633"/>
      <c r="K87" s="633"/>
      <c r="L87" s="633"/>
      <c r="M87" s="633"/>
      <c r="N87" s="633"/>
      <c r="O87" s="633"/>
    </row>
    <row r="88" spans="1:15" ht="137.25" customHeight="1">
      <c r="A88" s="113" t="s">
        <v>428</v>
      </c>
      <c r="B88" s="344" t="s">
        <v>474</v>
      </c>
      <c r="C88" s="345" t="s">
        <v>22</v>
      </c>
      <c r="D88" s="346">
        <v>1</v>
      </c>
      <c r="E88" s="180"/>
      <c r="F88" s="172">
        <f t="shared" ref="F88" si="8">D88*E88</f>
        <v>0</v>
      </c>
      <c r="G88" s="633"/>
      <c r="H88" s="633"/>
      <c r="I88" s="633"/>
      <c r="J88" s="633"/>
      <c r="K88" s="633"/>
      <c r="L88" s="633"/>
      <c r="M88" s="633"/>
      <c r="N88" s="633"/>
      <c r="O88" s="633"/>
    </row>
    <row r="89" spans="1:15">
      <c r="A89" s="145"/>
      <c r="B89" s="260"/>
      <c r="C89" s="261"/>
      <c r="D89" s="262"/>
      <c r="E89" s="263"/>
      <c r="F89" s="234"/>
      <c r="G89" s="633"/>
      <c r="H89" s="633"/>
      <c r="I89" s="633"/>
      <c r="J89" s="633"/>
      <c r="K89" s="633"/>
      <c r="L89" s="633"/>
      <c r="M89" s="633"/>
      <c r="N89" s="633"/>
      <c r="O89" s="633"/>
    </row>
    <row r="90" spans="1:15" ht="138" customHeight="1">
      <c r="A90" s="113" t="s">
        <v>430</v>
      </c>
      <c r="B90" s="344" t="s">
        <v>475</v>
      </c>
      <c r="C90" s="345" t="s">
        <v>22</v>
      </c>
      <c r="D90" s="346">
        <v>1</v>
      </c>
      <c r="E90" s="180"/>
      <c r="F90" s="172">
        <f t="shared" ref="F90" si="9">D90*E90</f>
        <v>0</v>
      </c>
      <c r="G90" s="633"/>
      <c r="H90" s="633"/>
      <c r="I90" s="633"/>
      <c r="J90" s="633"/>
      <c r="K90" s="633"/>
      <c r="L90" s="633"/>
      <c r="M90" s="633"/>
      <c r="N90" s="633"/>
      <c r="O90" s="633"/>
    </row>
    <row r="91" spans="1:15">
      <c r="A91" s="145"/>
      <c r="B91" s="260"/>
      <c r="C91" s="261"/>
      <c r="D91" s="262"/>
      <c r="E91" s="263"/>
      <c r="F91" s="234"/>
      <c r="G91" s="633"/>
      <c r="H91" s="633"/>
      <c r="I91" s="633"/>
      <c r="J91" s="633"/>
      <c r="K91" s="633"/>
      <c r="L91" s="633"/>
      <c r="M91" s="633"/>
      <c r="N91" s="633"/>
      <c r="O91" s="633"/>
    </row>
    <row r="92" spans="1:15" ht="196.5" customHeight="1">
      <c r="A92" s="113" t="s">
        <v>432</v>
      </c>
      <c r="B92" s="344" t="s">
        <v>476</v>
      </c>
      <c r="C92" s="345" t="s">
        <v>22</v>
      </c>
      <c r="D92" s="346">
        <v>1</v>
      </c>
      <c r="E92" s="180"/>
      <c r="F92" s="172">
        <f t="shared" ref="F92" si="10">D92*E92</f>
        <v>0</v>
      </c>
      <c r="G92" s="633"/>
      <c r="H92" s="633"/>
      <c r="I92" s="633"/>
      <c r="J92" s="633"/>
      <c r="K92" s="633"/>
      <c r="L92" s="633"/>
      <c r="M92" s="633"/>
      <c r="N92" s="633"/>
      <c r="O92" s="633"/>
    </row>
    <row r="93" spans="1:15">
      <c r="A93" s="145"/>
      <c r="B93" s="260"/>
      <c r="C93" s="261"/>
      <c r="D93" s="262"/>
      <c r="E93" s="264"/>
      <c r="F93" s="234"/>
      <c r="G93" s="633"/>
      <c r="H93" s="633"/>
      <c r="I93" s="633"/>
      <c r="J93" s="633"/>
      <c r="K93" s="633"/>
      <c r="L93" s="633"/>
      <c r="M93" s="633"/>
      <c r="N93" s="633"/>
      <c r="O93" s="633"/>
    </row>
    <row r="94" spans="1:15" ht="158.4">
      <c r="A94" s="113" t="s">
        <v>434</v>
      </c>
      <c r="B94" s="352" t="s">
        <v>477</v>
      </c>
      <c r="C94" s="353" t="s">
        <v>22</v>
      </c>
      <c r="D94" s="354">
        <v>1</v>
      </c>
      <c r="E94" s="343"/>
      <c r="F94" s="172">
        <f t="shared" ref="F94" si="11">D94*E94</f>
        <v>0</v>
      </c>
      <c r="G94" s="633"/>
      <c r="H94" s="633"/>
      <c r="I94" s="633"/>
      <c r="J94" s="633"/>
      <c r="K94" s="633"/>
      <c r="L94" s="633"/>
      <c r="M94" s="633"/>
      <c r="N94" s="633"/>
      <c r="O94" s="633"/>
    </row>
    <row r="95" spans="1:15">
      <c r="A95" s="224"/>
      <c r="B95" s="260"/>
      <c r="C95" s="261"/>
      <c r="D95" s="262"/>
      <c r="E95" s="264"/>
      <c r="F95" s="234"/>
      <c r="G95" s="633"/>
      <c r="H95" s="633"/>
      <c r="I95" s="633"/>
      <c r="J95" s="633"/>
      <c r="K95" s="633"/>
      <c r="L95" s="633"/>
      <c r="M95" s="633"/>
      <c r="N95" s="633"/>
      <c r="O95" s="633"/>
    </row>
    <row r="96" spans="1:15" ht="66">
      <c r="A96" s="113" t="s">
        <v>436</v>
      </c>
      <c r="B96" s="352" t="s">
        <v>478</v>
      </c>
      <c r="C96" s="328" t="s">
        <v>94</v>
      </c>
      <c r="D96" s="354">
        <v>2</v>
      </c>
      <c r="E96" s="343"/>
      <c r="F96" s="172">
        <f t="shared" ref="F96" si="12">D96*E96</f>
        <v>0</v>
      </c>
      <c r="G96" s="633"/>
      <c r="H96" s="633"/>
      <c r="I96" s="633"/>
      <c r="J96" s="633"/>
      <c r="K96" s="633"/>
      <c r="L96" s="633"/>
      <c r="M96" s="633"/>
      <c r="N96" s="633"/>
      <c r="O96" s="633"/>
    </row>
    <row r="97" spans="1:15">
      <c r="A97" s="224"/>
      <c r="B97" s="260"/>
      <c r="C97" s="261"/>
      <c r="D97" s="262"/>
      <c r="E97" s="264"/>
      <c r="F97" s="228"/>
      <c r="G97" s="633"/>
      <c r="H97" s="633"/>
      <c r="I97" s="633"/>
      <c r="J97" s="633"/>
      <c r="K97" s="633"/>
      <c r="L97" s="633"/>
      <c r="M97" s="633"/>
      <c r="N97" s="633"/>
      <c r="O97" s="633"/>
    </row>
    <row r="98" spans="1:15" ht="15" thickBot="1">
      <c r="A98" s="149"/>
      <c r="B98" s="330" t="s">
        <v>479</v>
      </c>
      <c r="C98" s="330"/>
      <c r="D98" s="331"/>
      <c r="E98" s="184"/>
      <c r="F98" s="622">
        <f>SUM(F80:F96)</f>
        <v>0</v>
      </c>
      <c r="G98" s="633"/>
      <c r="H98" s="633"/>
      <c r="I98" s="633"/>
      <c r="J98" s="633"/>
      <c r="K98" s="633"/>
      <c r="L98" s="633"/>
      <c r="M98" s="633"/>
      <c r="N98" s="633"/>
      <c r="O98" s="633"/>
    </row>
    <row r="99" spans="1:15" ht="15" thickTop="1">
      <c r="A99" s="333"/>
      <c r="B99" s="610"/>
      <c r="C99" s="335"/>
      <c r="D99" s="336"/>
      <c r="E99" s="338"/>
      <c r="F99" s="627"/>
      <c r="G99" s="633"/>
      <c r="H99" s="633"/>
      <c r="I99" s="633"/>
      <c r="J99" s="633"/>
      <c r="K99" s="633"/>
      <c r="L99" s="633"/>
      <c r="M99" s="633"/>
      <c r="N99" s="633"/>
      <c r="O99" s="633"/>
    </row>
    <row r="100" spans="1:15">
      <c r="A100" s="355" t="s">
        <v>480</v>
      </c>
      <c r="B100" s="356" t="s">
        <v>281</v>
      </c>
      <c r="C100" s="284"/>
      <c r="D100" s="284"/>
      <c r="E100" s="286"/>
      <c r="F100" s="628"/>
      <c r="G100" s="633"/>
      <c r="H100" s="633"/>
      <c r="I100" s="633"/>
      <c r="J100" s="633"/>
      <c r="K100" s="633"/>
      <c r="L100" s="633"/>
      <c r="M100" s="633"/>
      <c r="N100" s="633"/>
      <c r="O100" s="633"/>
    </row>
    <row r="101" spans="1:15">
      <c r="A101" s="357"/>
      <c r="B101" s="194"/>
      <c r="C101" s="284"/>
      <c r="D101" s="284"/>
      <c r="E101" s="286"/>
      <c r="F101" s="628"/>
      <c r="G101" s="633"/>
      <c r="H101" s="633"/>
      <c r="I101" s="633"/>
      <c r="J101" s="633"/>
      <c r="K101" s="633"/>
      <c r="L101" s="633"/>
      <c r="M101" s="633"/>
      <c r="N101" s="633"/>
      <c r="O101" s="633"/>
    </row>
    <row r="102" spans="1:15" ht="39.6">
      <c r="A102" s="357" t="s">
        <v>481</v>
      </c>
      <c r="B102" s="138" t="s">
        <v>482</v>
      </c>
      <c r="C102" s="284" t="s">
        <v>295</v>
      </c>
      <c r="D102" s="285">
        <v>112</v>
      </c>
      <c r="E102" s="286"/>
      <c r="F102" s="629">
        <f>D102*E102</f>
        <v>0</v>
      </c>
      <c r="G102" s="633"/>
      <c r="H102" s="633"/>
      <c r="I102" s="633"/>
      <c r="J102" s="633"/>
      <c r="K102" s="633"/>
      <c r="L102" s="633"/>
      <c r="M102" s="633"/>
      <c r="N102" s="633"/>
      <c r="O102" s="633"/>
    </row>
    <row r="103" spans="1:15">
      <c r="A103" s="357"/>
      <c r="B103" s="194"/>
      <c r="C103" s="284"/>
      <c r="D103" s="285"/>
      <c r="E103" s="286"/>
      <c r="F103" s="629"/>
      <c r="G103" s="633"/>
      <c r="H103" s="633"/>
      <c r="I103" s="633"/>
      <c r="J103" s="633"/>
      <c r="K103" s="633"/>
      <c r="L103" s="633"/>
      <c r="M103" s="633"/>
      <c r="N103" s="633"/>
      <c r="O103" s="633"/>
    </row>
    <row r="104" spans="1:15">
      <c r="A104" s="357" t="s">
        <v>483</v>
      </c>
      <c r="B104" s="138" t="s">
        <v>484</v>
      </c>
      <c r="C104" s="284" t="s">
        <v>295</v>
      </c>
      <c r="D104" s="285">
        <v>112</v>
      </c>
      <c r="E104" s="286"/>
      <c r="F104" s="629">
        <f>D104*E104</f>
        <v>0</v>
      </c>
      <c r="G104" s="633"/>
      <c r="H104" s="633"/>
      <c r="I104" s="633"/>
      <c r="J104" s="633"/>
      <c r="K104" s="633"/>
      <c r="L104" s="633"/>
      <c r="M104" s="633"/>
      <c r="N104" s="633"/>
      <c r="O104" s="633"/>
    </row>
    <row r="105" spans="1:15">
      <c r="A105" s="357"/>
      <c r="B105" s="194"/>
      <c r="C105" s="284"/>
      <c r="D105" s="285"/>
      <c r="E105" s="286"/>
      <c r="F105" s="629"/>
      <c r="G105" s="633"/>
      <c r="H105" s="633"/>
      <c r="I105" s="633"/>
      <c r="J105" s="633"/>
      <c r="K105" s="633"/>
      <c r="L105" s="633"/>
      <c r="M105" s="633"/>
      <c r="N105" s="633"/>
      <c r="O105" s="633"/>
    </row>
    <row r="106" spans="1:15" ht="30.75" customHeight="1">
      <c r="A106" s="357" t="s">
        <v>485</v>
      </c>
      <c r="B106" s="138" t="s">
        <v>486</v>
      </c>
      <c r="C106" s="358" t="s">
        <v>22</v>
      </c>
      <c r="D106" s="359">
        <v>4</v>
      </c>
      <c r="E106" s="360"/>
      <c r="F106" s="630">
        <f>D106*E106</f>
        <v>0</v>
      </c>
      <c r="G106" s="633"/>
      <c r="H106" s="633"/>
      <c r="I106" s="633"/>
      <c r="J106" s="633"/>
      <c r="K106" s="633"/>
      <c r="L106" s="633"/>
      <c r="M106" s="633"/>
      <c r="N106" s="633"/>
      <c r="O106" s="633"/>
    </row>
    <row r="107" spans="1:15" ht="12.75" customHeight="1">
      <c r="A107" s="357"/>
      <c r="B107" s="194"/>
      <c r="C107" s="284"/>
      <c r="D107" s="285"/>
      <c r="E107" s="286"/>
      <c r="F107" s="629"/>
      <c r="G107" s="633"/>
      <c r="H107" s="633"/>
      <c r="I107" s="633"/>
      <c r="J107" s="633"/>
      <c r="K107" s="633"/>
      <c r="L107" s="633"/>
      <c r="M107" s="633"/>
      <c r="N107" s="633"/>
      <c r="O107" s="633"/>
    </row>
    <row r="108" spans="1:15" ht="66">
      <c r="A108" s="357" t="s">
        <v>487</v>
      </c>
      <c r="B108" s="138" t="s">
        <v>488</v>
      </c>
      <c r="C108" s="284" t="s">
        <v>295</v>
      </c>
      <c r="D108" s="285">
        <v>112</v>
      </c>
      <c r="E108" s="286"/>
      <c r="F108" s="629">
        <f>D108*E108</f>
        <v>0</v>
      </c>
      <c r="G108" s="633"/>
      <c r="H108" s="633"/>
      <c r="I108" s="633"/>
      <c r="J108" s="633"/>
      <c r="K108" s="633"/>
      <c r="L108" s="633"/>
      <c r="M108" s="633"/>
      <c r="N108" s="633"/>
      <c r="O108" s="633"/>
    </row>
    <row r="109" spans="1:15">
      <c r="A109" s="357"/>
      <c r="B109" s="194"/>
      <c r="C109" s="284"/>
      <c r="D109" s="285"/>
      <c r="E109" s="286"/>
      <c r="F109" s="629"/>
      <c r="G109" s="633"/>
      <c r="H109" s="633"/>
      <c r="I109" s="633"/>
      <c r="J109" s="633"/>
      <c r="K109" s="633"/>
      <c r="L109" s="633"/>
      <c r="M109" s="633"/>
      <c r="N109" s="633"/>
      <c r="O109" s="633"/>
    </row>
    <row r="110" spans="1:15" ht="92.4">
      <c r="A110" s="357" t="s">
        <v>489</v>
      </c>
      <c r="B110" s="361" t="s">
        <v>490</v>
      </c>
      <c r="C110" s="283" t="s">
        <v>295</v>
      </c>
      <c r="D110" s="285">
        <v>112</v>
      </c>
      <c r="E110" s="286"/>
      <c r="F110" s="629">
        <f>D110*E110</f>
        <v>0</v>
      </c>
      <c r="G110" s="633"/>
      <c r="H110" s="633"/>
      <c r="I110" s="633"/>
      <c r="J110" s="633"/>
      <c r="K110" s="633"/>
      <c r="L110" s="633"/>
      <c r="M110" s="633"/>
      <c r="N110" s="633"/>
      <c r="O110" s="633"/>
    </row>
    <row r="111" spans="1:15">
      <c r="A111" s="357"/>
      <c r="B111" s="138"/>
      <c r="C111" s="284"/>
      <c r="D111" s="285"/>
      <c r="E111" s="286"/>
      <c r="F111" s="629"/>
      <c r="G111" s="633"/>
      <c r="H111" s="633"/>
      <c r="I111" s="633"/>
      <c r="J111" s="633"/>
      <c r="K111" s="633"/>
      <c r="L111" s="633"/>
      <c r="M111" s="633"/>
      <c r="N111" s="633"/>
      <c r="O111" s="633"/>
    </row>
    <row r="112" spans="1:15" ht="30.75" customHeight="1">
      <c r="A112" s="357" t="s">
        <v>491</v>
      </c>
      <c r="B112" s="362" t="s">
        <v>492</v>
      </c>
      <c r="C112" s="363" t="s">
        <v>431</v>
      </c>
      <c r="D112" s="364">
        <v>5</v>
      </c>
      <c r="E112" s="365">
        <v>50</v>
      </c>
      <c r="F112" s="629">
        <f>D112*E112</f>
        <v>250</v>
      </c>
      <c r="G112" s="633"/>
      <c r="H112" s="633"/>
      <c r="I112" s="633"/>
      <c r="J112" s="633"/>
      <c r="K112" s="633"/>
      <c r="L112" s="633"/>
      <c r="M112" s="633"/>
      <c r="N112" s="633"/>
      <c r="O112" s="633"/>
    </row>
    <row r="113" spans="1:15">
      <c r="A113" s="357"/>
      <c r="B113" s="362"/>
      <c r="C113" s="363"/>
      <c r="D113" s="364"/>
      <c r="E113" s="365"/>
      <c r="F113" s="629"/>
      <c r="G113" s="633"/>
      <c r="H113" s="633"/>
      <c r="I113" s="633"/>
      <c r="J113" s="633"/>
      <c r="K113" s="633"/>
      <c r="L113" s="633"/>
      <c r="M113" s="633"/>
      <c r="N113" s="633"/>
      <c r="O113" s="633"/>
    </row>
    <row r="114" spans="1:15" ht="26.4">
      <c r="A114" s="357" t="s">
        <v>493</v>
      </c>
      <c r="B114" s="362" t="s">
        <v>494</v>
      </c>
      <c r="C114" s="363" t="s">
        <v>431</v>
      </c>
      <c r="D114" s="364">
        <v>10</v>
      </c>
      <c r="E114" s="365"/>
      <c r="F114" s="629">
        <f>D114*E114</f>
        <v>0</v>
      </c>
      <c r="G114" s="633"/>
      <c r="H114" s="633"/>
      <c r="I114" s="633"/>
      <c r="J114" s="633"/>
      <c r="K114" s="633"/>
      <c r="L114" s="633"/>
      <c r="M114" s="633"/>
      <c r="N114" s="633"/>
      <c r="O114" s="633"/>
    </row>
    <row r="115" spans="1:15">
      <c r="A115" s="357"/>
      <c r="B115" s="362"/>
      <c r="C115" s="363"/>
      <c r="D115" s="364"/>
      <c r="E115" s="365"/>
      <c r="F115" s="629"/>
      <c r="G115" s="633"/>
      <c r="H115" s="633"/>
      <c r="I115" s="633"/>
      <c r="J115" s="633"/>
      <c r="K115" s="633"/>
      <c r="L115" s="633"/>
      <c r="M115" s="633"/>
      <c r="N115" s="633"/>
      <c r="O115" s="633"/>
    </row>
    <row r="116" spans="1:15" ht="15" thickBot="1">
      <c r="A116" s="366"/>
      <c r="B116" s="330" t="s">
        <v>437</v>
      </c>
      <c r="C116" s="367"/>
      <c r="D116" s="368"/>
      <c r="E116" s="369"/>
      <c r="F116" s="631">
        <f>SUM(F102:F115)</f>
        <v>250</v>
      </c>
      <c r="G116" s="633"/>
      <c r="H116" s="633"/>
      <c r="I116" s="633"/>
      <c r="J116" s="633"/>
      <c r="K116" s="633"/>
      <c r="L116" s="633"/>
      <c r="M116" s="633"/>
      <c r="N116" s="633"/>
      <c r="O116" s="633"/>
    </row>
    <row r="117" spans="1:15" ht="15" thickTop="1">
      <c r="A117" s="357"/>
      <c r="B117" s="147"/>
      <c r="C117" s="371"/>
      <c r="D117" s="372"/>
      <c r="E117" s="373"/>
      <c r="F117" s="632"/>
      <c r="G117" s="633"/>
      <c r="H117" s="633"/>
      <c r="I117" s="633"/>
      <c r="J117" s="633"/>
      <c r="K117" s="633"/>
      <c r="L117" s="633"/>
      <c r="M117" s="633"/>
      <c r="N117" s="633"/>
      <c r="O117" s="633"/>
    </row>
    <row r="118" spans="1:15" ht="15" thickBot="1">
      <c r="A118" s="366"/>
      <c r="B118" s="330" t="s">
        <v>495</v>
      </c>
      <c r="C118" s="374"/>
      <c r="D118" s="375"/>
      <c r="E118" s="370"/>
      <c r="F118" s="631">
        <f>F116+F98+F77+F69+F33+F25</f>
        <v>250</v>
      </c>
      <c r="G118" s="633"/>
      <c r="H118" s="633"/>
      <c r="I118" s="633"/>
      <c r="J118" s="633"/>
      <c r="K118" s="633"/>
      <c r="L118" s="633"/>
      <c r="M118" s="633"/>
      <c r="N118" s="633"/>
      <c r="O118" s="633"/>
    </row>
    <row r="119" spans="1:15" ht="15" thickTop="1">
      <c r="G119" s="633"/>
      <c r="H119" s="633"/>
      <c r="I119" s="633"/>
      <c r="J119" s="633"/>
      <c r="K119" s="633"/>
      <c r="L119" s="633"/>
      <c r="M119" s="633"/>
      <c r="N119" s="633"/>
      <c r="O119" s="633"/>
    </row>
  </sheetData>
  <sheetProtection algorithmName="SHA-512" hashValue="XE8wQRbHku6OzImQ/Wv57Y6zcD8/dYsgeXjBSZesbkGjJ85gyhqSG4W32tTVX1ep6OsGsjS/SKTn3DsoUB5NPA==" saltValue="A7R70MYiYIQrYHGHa1nUAw==" spinCount="100000" sheet="1" objects="1" scenarios="1"/>
  <protectedRanges>
    <protectedRange sqref="E114" name="Obseg3"/>
    <protectedRange sqref="E9:E110" name="Obseg2"/>
    <protectedRange sqref="E73:E74 E76:E111" name="Obseg1"/>
  </protectedRanges>
  <pageMargins left="0.70866141732283472" right="0.70866141732283472" top="0.74803149606299213" bottom="0.74803149606299213" header="0.31496062992125984" footer="0.31496062992125984"/>
  <pageSetup paperSize="9" firstPageNumber="43" orientation="portrait" useFirstPageNumber="1" r:id="rId1"/>
  <headerFooter>
    <oddHeader>&amp;RZAŠČITA/PRESTAVITEV -
KANALIZACIJA</oddHeader>
    <oddFooter>&amp;R&amp;P od &amp;[75</oddFooter>
  </headerFooter>
  <rowBreaks count="1" manualBreakCount="1">
    <brk id="34" max="5"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8B9FC1-EFD5-4072-BBDE-00AB5FD7FC7D}">
  <dimension ref="A1:I113"/>
  <sheetViews>
    <sheetView view="pageBreakPreview" topLeftCell="A97" zoomScale="80" zoomScaleNormal="100" zoomScaleSheetLayoutView="80" workbookViewId="0">
      <selection activeCell="C100" sqref="C100"/>
    </sheetView>
  </sheetViews>
  <sheetFormatPr defaultColWidth="9.109375" defaultRowHeight="13.2"/>
  <cols>
    <col min="1" max="1" width="5.6640625" style="393" customWidth="1"/>
    <col min="2" max="2" width="46.5546875" style="395" customWidth="1"/>
    <col min="3" max="4" width="5.6640625" style="395" customWidth="1"/>
    <col min="5" max="6" width="12.6640625" style="395" customWidth="1"/>
    <col min="7" max="16384" width="9.109375" style="395"/>
  </cols>
  <sheetData>
    <row r="1" spans="1:7" s="380" customFormat="1" ht="13.8">
      <c r="A1" s="376"/>
      <c r="B1" s="377"/>
      <c r="C1" s="378"/>
      <c r="D1" s="378"/>
      <c r="E1" s="378"/>
      <c r="F1" s="378"/>
      <c r="G1" s="379"/>
    </row>
    <row r="2" spans="1:7" s="380" customFormat="1" ht="13.8">
      <c r="A2" s="381"/>
      <c r="B2" s="382"/>
      <c r="C2" s="378"/>
      <c r="D2" s="378"/>
      <c r="E2" s="383"/>
      <c r="F2" s="383"/>
      <c r="G2" s="379"/>
    </row>
    <row r="3" spans="1:7" s="380" customFormat="1" ht="14.4">
      <c r="A3" s="381"/>
      <c r="B3" s="384" t="s">
        <v>496</v>
      </c>
      <c r="C3" s="378"/>
      <c r="D3" s="378"/>
      <c r="E3" s="383"/>
      <c r="F3" s="383"/>
      <c r="G3" s="379"/>
    </row>
    <row r="4" spans="1:7" s="380" customFormat="1" ht="60" customHeight="1">
      <c r="A4" s="385"/>
      <c r="B4" s="686" t="s">
        <v>497</v>
      </c>
      <c r="C4" s="686"/>
      <c r="D4" s="686"/>
      <c r="E4" s="686"/>
      <c r="F4" s="383"/>
      <c r="G4" s="379"/>
    </row>
    <row r="5" spans="1:7" s="380" customFormat="1" ht="30" customHeight="1">
      <c r="A5" s="385"/>
      <c r="B5" s="386"/>
      <c r="C5" s="378"/>
      <c r="D5" s="378"/>
      <c r="E5" s="383"/>
      <c r="F5" s="383"/>
      <c r="G5" s="379"/>
    </row>
    <row r="6" spans="1:7" s="380" customFormat="1" ht="13.8">
      <c r="A6" s="385"/>
      <c r="B6" s="386" t="s">
        <v>498</v>
      </c>
      <c r="C6" s="378"/>
      <c r="D6" s="378"/>
      <c r="E6" s="383"/>
      <c r="F6" s="383"/>
      <c r="G6" s="379"/>
    </row>
    <row r="7" spans="1:7" s="380" customFormat="1" ht="30" customHeight="1">
      <c r="A7" s="385"/>
      <c r="B7" s="386"/>
      <c r="C7" s="378"/>
      <c r="D7" s="378"/>
      <c r="E7" s="383"/>
      <c r="F7" s="383"/>
      <c r="G7" s="379"/>
    </row>
    <row r="8" spans="1:7" s="380" customFormat="1" ht="14.4">
      <c r="A8" s="385"/>
      <c r="B8" s="384" t="s">
        <v>499</v>
      </c>
      <c r="C8" s="378"/>
      <c r="D8" s="378"/>
      <c r="E8" s="383"/>
      <c r="F8" s="383"/>
      <c r="G8" s="379"/>
    </row>
    <row r="9" spans="1:7" s="380" customFormat="1" ht="13.8">
      <c r="A9" s="385"/>
      <c r="B9" s="387" t="s">
        <v>500</v>
      </c>
      <c r="C9" s="378"/>
      <c r="D9" s="378"/>
      <c r="E9" s="383"/>
      <c r="F9" s="383"/>
      <c r="G9" s="379"/>
    </row>
    <row r="10" spans="1:7" s="380" customFormat="1" ht="30" customHeight="1">
      <c r="A10" s="385"/>
      <c r="B10" s="386"/>
      <c r="C10" s="378"/>
      <c r="D10" s="378"/>
      <c r="E10" s="383"/>
      <c r="F10" s="383"/>
      <c r="G10" s="379"/>
    </row>
    <row r="11" spans="1:7" s="380" customFormat="1" ht="14.4">
      <c r="A11" s="385"/>
      <c r="B11" s="384" t="s">
        <v>501</v>
      </c>
      <c r="C11" s="378"/>
      <c r="D11" s="378"/>
      <c r="E11" s="383"/>
      <c r="F11" s="383"/>
      <c r="G11" s="379"/>
    </row>
    <row r="12" spans="1:7" s="380" customFormat="1" ht="13.8">
      <c r="A12" s="385"/>
      <c r="B12" s="387" t="s">
        <v>502</v>
      </c>
      <c r="C12" s="378"/>
      <c r="D12" s="378"/>
      <c r="E12" s="383"/>
      <c r="F12" s="383"/>
      <c r="G12" s="379"/>
    </row>
    <row r="13" spans="1:7" s="380" customFormat="1" ht="13.8">
      <c r="A13" s="385"/>
      <c r="B13" s="387" t="s">
        <v>503</v>
      </c>
      <c r="C13" s="378"/>
      <c r="D13" s="378"/>
      <c r="E13" s="383"/>
      <c r="F13" s="383"/>
      <c r="G13" s="379"/>
    </row>
    <row r="14" spans="1:7" s="380" customFormat="1" ht="13.8">
      <c r="A14" s="385"/>
      <c r="B14" s="387"/>
      <c r="C14" s="378"/>
      <c r="D14" s="378"/>
      <c r="E14" s="383"/>
      <c r="F14" s="383"/>
      <c r="G14" s="379"/>
    </row>
    <row r="15" spans="1:7" s="380" customFormat="1" ht="13.8">
      <c r="A15" s="385"/>
      <c r="B15" s="387"/>
      <c r="C15" s="378"/>
      <c r="D15" s="378"/>
      <c r="E15" s="383"/>
      <c r="F15" s="383"/>
      <c r="G15" s="379"/>
    </row>
    <row r="16" spans="1:7" s="380" customFormat="1" ht="15.6">
      <c r="A16" s="388"/>
      <c r="B16" s="389" t="s">
        <v>504</v>
      </c>
      <c r="C16" s="390"/>
      <c r="D16" s="391"/>
      <c r="E16" s="392" t="str">
        <f>IF(AND(ISNUMBER(#REF!),ISNUMBER(#REF!)),ROUND((#REF!*#REF!/(1-#REF!)+#REF!*#REF!*#REF!)*#REF!*#REF!*#REF!,0)," ")</f>
        <v xml:space="preserve"> </v>
      </c>
      <c r="F16" s="392" t="str">
        <f>IF(AND(ISNUMBER(C16),ISNUMBER(E16)),C16*E16," ")</f>
        <v xml:space="preserve"> </v>
      </c>
      <c r="G16" s="379"/>
    </row>
    <row r="17" spans="1:7" s="380" customFormat="1" ht="15.6">
      <c r="A17" s="393"/>
      <c r="B17" s="394"/>
      <c r="C17" s="395"/>
      <c r="D17" s="396"/>
      <c r="E17" s="397"/>
      <c r="F17" s="397"/>
      <c r="G17" s="379"/>
    </row>
    <row r="18" spans="1:7" s="390" customFormat="1">
      <c r="A18" s="398" t="s">
        <v>3</v>
      </c>
      <c r="B18" s="593" t="s">
        <v>505</v>
      </c>
      <c r="C18" s="593"/>
      <c r="D18" s="399"/>
      <c r="E18" s="400" t="str">
        <f>IF(AND(ISNUMBER(#REF!),ISNUMBER(#REF!)),ROUND((#REF!*#REF!/(1-#REF!)+#REF!*#REF!*#REF!)*#REF!*#REF!*#REF!,0)," ")</f>
        <v xml:space="preserve"> </v>
      </c>
      <c r="F18" s="400">
        <f>+F53</f>
        <v>0</v>
      </c>
    </row>
    <row r="19" spans="1:7" s="390" customFormat="1">
      <c r="A19" s="398" t="s">
        <v>5</v>
      </c>
      <c r="B19" s="593" t="s">
        <v>506</v>
      </c>
      <c r="C19" s="593"/>
      <c r="D19" s="399"/>
      <c r="E19" s="400" t="str">
        <f>IF(AND(ISNUMBER(#REF!),ISNUMBER(#REF!)),ROUND((#REF!*#REF!/(1-#REF!)+#REF!*#REF!*#REF!)*#REF!*#REF!*#REF!,0)," ")</f>
        <v xml:space="preserve"> </v>
      </c>
      <c r="F19" s="400">
        <f>+F65</f>
        <v>0</v>
      </c>
    </row>
    <row r="20" spans="1:7" s="390" customFormat="1">
      <c r="A20" s="398" t="s">
        <v>84</v>
      </c>
      <c r="B20" s="593" t="s">
        <v>507</v>
      </c>
      <c r="C20" s="593"/>
      <c r="D20" s="399"/>
      <c r="E20" s="400" t="str">
        <f>IF(AND(ISNUMBER(#REF!),ISNUMBER(#REF!)),ROUND((#REF!*#REF!/(1-#REF!)+#REF!*#REF!*#REF!)*#REF!*#REF!*#REF!,0)," ")</f>
        <v xml:space="preserve"> </v>
      </c>
      <c r="F20" s="400">
        <f>+F79</f>
        <v>0</v>
      </c>
    </row>
    <row r="21" spans="1:7" s="390" customFormat="1">
      <c r="A21" s="398" t="s">
        <v>86</v>
      </c>
      <c r="B21" s="401" t="s">
        <v>508</v>
      </c>
      <c r="C21" s="593"/>
      <c r="D21" s="399"/>
      <c r="E21" s="400"/>
      <c r="F21" s="400">
        <f>+F87</f>
        <v>0</v>
      </c>
    </row>
    <row r="22" spans="1:7" s="390" customFormat="1">
      <c r="A22" s="398" t="s">
        <v>95</v>
      </c>
      <c r="B22" s="593" t="s">
        <v>509</v>
      </c>
      <c r="C22" s="593"/>
      <c r="D22" s="399"/>
      <c r="E22" s="400"/>
      <c r="F22" s="400">
        <f>+F103</f>
        <v>400</v>
      </c>
    </row>
    <row r="23" spans="1:7" s="390" customFormat="1">
      <c r="A23" s="398"/>
      <c r="B23" s="593"/>
      <c r="C23" s="593"/>
      <c r="D23" s="399"/>
      <c r="E23" s="400"/>
      <c r="F23" s="400"/>
    </row>
    <row r="24" spans="1:7" s="390" customFormat="1" ht="17.399999999999999">
      <c r="A24" s="404"/>
      <c r="B24" s="405" t="s">
        <v>510</v>
      </c>
      <c r="C24" s="406"/>
      <c r="D24" s="407"/>
      <c r="E24" s="404"/>
      <c r="F24" s="408">
        <f>SUM(F18:F22)</f>
        <v>400</v>
      </c>
    </row>
    <row r="25" spans="1:7" s="390" customFormat="1">
      <c r="A25" s="14"/>
      <c r="B25" s="409"/>
      <c r="C25" s="410"/>
      <c r="D25" s="29"/>
      <c r="E25" s="14"/>
      <c r="F25" s="411"/>
    </row>
    <row r="26" spans="1:7" s="390" customFormat="1" ht="13.8">
      <c r="A26" s="80"/>
      <c r="B26" s="412" t="s">
        <v>511</v>
      </c>
      <c r="C26" s="413"/>
      <c r="D26" s="414"/>
      <c r="E26" s="80"/>
      <c r="F26" s="415">
        <f>F24*0.22</f>
        <v>88</v>
      </c>
    </row>
    <row r="27" spans="1:7" s="390" customFormat="1">
      <c r="A27" s="14"/>
      <c r="B27" s="409"/>
      <c r="C27" s="410"/>
      <c r="D27" s="416"/>
      <c r="E27" s="14"/>
      <c r="F27" s="411"/>
    </row>
    <row r="28" spans="1:7" s="390" customFormat="1" ht="17.399999999999999">
      <c r="A28" s="404"/>
      <c r="B28" s="405" t="s">
        <v>512</v>
      </c>
      <c r="C28" s="406"/>
      <c r="D28" s="417"/>
      <c r="E28" s="404"/>
      <c r="F28" s="408">
        <f>F24+F26</f>
        <v>488</v>
      </c>
    </row>
    <row r="29" spans="1:7" s="390" customFormat="1" ht="17.399999999999999">
      <c r="A29" s="404"/>
      <c r="B29" s="405"/>
      <c r="C29" s="406"/>
      <c r="D29" s="417"/>
      <c r="E29" s="404"/>
      <c r="F29" s="418"/>
    </row>
    <row r="30" spans="1:7">
      <c r="A30" s="398"/>
      <c r="B30" s="593"/>
      <c r="C30" s="593"/>
      <c r="D30" s="399"/>
      <c r="E30" s="400"/>
      <c r="F30" s="400"/>
    </row>
    <row r="31" spans="1:7">
      <c r="A31" s="398"/>
      <c r="B31" s="593"/>
      <c r="C31" s="593"/>
      <c r="D31" s="399"/>
      <c r="E31" s="400"/>
      <c r="F31" s="400"/>
    </row>
    <row r="32" spans="1:7" s="390" customFormat="1">
      <c r="A32" s="388"/>
      <c r="B32" s="390" t="s">
        <v>513</v>
      </c>
      <c r="D32" s="391"/>
      <c r="E32" s="392"/>
      <c r="F32" s="392"/>
    </row>
    <row r="33" spans="1:9" s="390" customFormat="1" ht="41.4">
      <c r="A33" s="398"/>
      <c r="B33" s="419" t="s">
        <v>514</v>
      </c>
      <c r="C33" s="593"/>
      <c r="D33" s="399"/>
      <c r="E33" s="400"/>
      <c r="F33" s="400"/>
    </row>
    <row r="34" spans="1:9" s="380" customFormat="1">
      <c r="A34" s="420" t="s">
        <v>515</v>
      </c>
      <c r="B34" s="420" t="s">
        <v>516</v>
      </c>
      <c r="C34" s="420" t="s">
        <v>517</v>
      </c>
      <c r="D34" s="420" t="s">
        <v>518</v>
      </c>
      <c r="E34" s="421" t="s">
        <v>519</v>
      </c>
      <c r="F34" s="421" t="s">
        <v>520</v>
      </c>
      <c r="G34" s="379"/>
    </row>
    <row r="35" spans="1:9" s="380" customFormat="1">
      <c r="A35" s="393"/>
      <c r="B35" s="395"/>
      <c r="C35" s="395"/>
      <c r="D35" s="396"/>
      <c r="E35" s="422" t="str">
        <f>IF(AND(ISNUMBER(#REF!),ISNUMBER(#REF!)),ROUND((#REF!*#REF!+#REF!*#REF!*#REF!)*(1+#REF!)*#REF!*#REF!*#REF!,2)," ")</f>
        <v xml:space="preserve"> </v>
      </c>
      <c r="F35" s="422" t="str">
        <f>IF(AND(ISNUMBER(C35),ISNUMBER(E35)),C35*E35," ")</f>
        <v xml:space="preserve"> </v>
      </c>
      <c r="G35" s="379"/>
    </row>
    <row r="36" spans="1:9" s="380" customFormat="1">
      <c r="A36" s="423" t="s">
        <v>3</v>
      </c>
      <c r="B36" s="593" t="s">
        <v>505</v>
      </c>
      <c r="C36" s="390"/>
      <c r="D36" s="390"/>
      <c r="E36" s="379" t="s">
        <v>96</v>
      </c>
      <c r="F36" s="424"/>
      <c r="G36" s="379"/>
    </row>
    <row r="37" spans="1:9" s="380" customFormat="1" ht="13.8">
      <c r="A37" s="425"/>
      <c r="B37" s="426"/>
      <c r="C37" s="427"/>
      <c r="D37" s="427"/>
      <c r="E37" s="422"/>
      <c r="F37" s="428"/>
      <c r="G37" s="379"/>
    </row>
    <row r="38" spans="1:9" s="380" customFormat="1">
      <c r="A38" s="429">
        <v>1001</v>
      </c>
      <c r="B38" s="380" t="s">
        <v>521</v>
      </c>
      <c r="C38" s="430">
        <v>600</v>
      </c>
      <c r="D38" s="390" t="s">
        <v>295</v>
      </c>
      <c r="E38" s="379"/>
      <c r="F38" s="379">
        <f>(C38*E38)</f>
        <v>0</v>
      </c>
      <c r="G38" s="379"/>
      <c r="I38" s="430"/>
    </row>
    <row r="39" spans="1:9" s="380" customFormat="1" ht="26.4">
      <c r="A39" s="429">
        <v>1002</v>
      </c>
      <c r="B39" s="380" t="s">
        <v>522</v>
      </c>
      <c r="C39" s="430">
        <v>600</v>
      </c>
      <c r="D39" s="390" t="s">
        <v>295</v>
      </c>
      <c r="E39" s="379"/>
      <c r="F39" s="379">
        <f t="shared" ref="F39:F49" si="0">(C39*E39)</f>
        <v>0</v>
      </c>
      <c r="G39" s="379"/>
    </row>
    <row r="40" spans="1:9" s="380" customFormat="1" ht="26.4">
      <c r="A40" s="429">
        <v>1003</v>
      </c>
      <c r="B40" s="380" t="s">
        <v>832</v>
      </c>
      <c r="C40" s="430">
        <v>600</v>
      </c>
      <c r="D40" s="390" t="s">
        <v>295</v>
      </c>
      <c r="E40" s="379"/>
      <c r="F40" s="379">
        <f t="shared" si="0"/>
        <v>0</v>
      </c>
      <c r="G40" s="379"/>
    </row>
    <row r="41" spans="1:9" s="380" customFormat="1" ht="26.4">
      <c r="A41" s="429">
        <v>1004</v>
      </c>
      <c r="B41" s="380" t="s">
        <v>833</v>
      </c>
      <c r="C41" s="430">
        <v>60</v>
      </c>
      <c r="D41" s="390" t="s">
        <v>295</v>
      </c>
      <c r="E41" s="379"/>
      <c r="F41" s="379">
        <f t="shared" si="0"/>
        <v>0</v>
      </c>
      <c r="G41" s="379"/>
    </row>
    <row r="42" spans="1:9" s="380" customFormat="1" ht="39.6">
      <c r="A42" s="429">
        <v>1005</v>
      </c>
      <c r="B42" s="380" t="s">
        <v>523</v>
      </c>
      <c r="C42" s="430">
        <v>75</v>
      </c>
      <c r="D42" s="390" t="s">
        <v>295</v>
      </c>
      <c r="E42" s="379"/>
      <c r="F42" s="379">
        <f t="shared" si="0"/>
        <v>0</v>
      </c>
      <c r="G42" s="379"/>
    </row>
    <row r="43" spans="1:9" s="431" customFormat="1" ht="26.4">
      <c r="A43" s="429">
        <v>1006</v>
      </c>
      <c r="B43" s="380" t="s">
        <v>524</v>
      </c>
      <c r="C43" s="430">
        <v>665</v>
      </c>
      <c r="D43" s="390" t="s">
        <v>295</v>
      </c>
      <c r="E43" s="379"/>
      <c r="F43" s="379">
        <f t="shared" si="0"/>
        <v>0</v>
      </c>
      <c r="G43" s="422"/>
    </row>
    <row r="44" spans="1:9" s="431" customFormat="1">
      <c r="A44" s="429">
        <v>1007</v>
      </c>
      <c r="B44" s="380" t="s">
        <v>525</v>
      </c>
      <c r="C44" s="430">
        <v>30</v>
      </c>
      <c r="D44" s="390" t="s">
        <v>22</v>
      </c>
      <c r="E44" s="379"/>
      <c r="F44" s="379">
        <f t="shared" si="0"/>
        <v>0</v>
      </c>
      <c r="G44" s="422"/>
    </row>
    <row r="45" spans="1:9" s="431" customFormat="1">
      <c r="A45" s="429">
        <v>1008</v>
      </c>
      <c r="B45" s="380" t="s">
        <v>526</v>
      </c>
      <c r="C45" s="430">
        <v>13</v>
      </c>
      <c r="D45" s="390" t="s">
        <v>22</v>
      </c>
      <c r="E45" s="379"/>
      <c r="F45" s="379">
        <f t="shared" si="0"/>
        <v>0</v>
      </c>
      <c r="G45" s="422"/>
    </row>
    <row r="46" spans="1:9" s="431" customFormat="1">
      <c r="A46" s="429">
        <v>1009</v>
      </c>
      <c r="B46" s="380" t="s">
        <v>527</v>
      </c>
      <c r="C46" s="430">
        <v>650</v>
      </c>
      <c r="D46" s="390" t="s">
        <v>295</v>
      </c>
      <c r="E46" s="379"/>
      <c r="F46" s="379">
        <f t="shared" si="0"/>
        <v>0</v>
      </c>
      <c r="G46" s="422"/>
    </row>
    <row r="47" spans="1:9" s="431" customFormat="1">
      <c r="A47" s="429">
        <v>1010</v>
      </c>
      <c r="B47" s="380" t="s">
        <v>528</v>
      </c>
      <c r="C47" s="432">
        <v>730</v>
      </c>
      <c r="D47" s="390" t="s">
        <v>295</v>
      </c>
      <c r="E47" s="379"/>
      <c r="F47" s="379">
        <f t="shared" si="0"/>
        <v>0</v>
      </c>
      <c r="G47" s="422"/>
    </row>
    <row r="48" spans="1:9" s="380" customFormat="1" ht="26.4">
      <c r="A48" s="429">
        <v>1011</v>
      </c>
      <c r="B48" s="390" t="s">
        <v>834</v>
      </c>
      <c r="C48" s="430">
        <v>8</v>
      </c>
      <c r="D48" s="390" t="s">
        <v>94</v>
      </c>
      <c r="E48" s="379"/>
      <c r="F48" s="379">
        <f t="shared" si="0"/>
        <v>0</v>
      </c>
      <c r="G48" s="379"/>
    </row>
    <row r="49" spans="1:7" s="380" customFormat="1" ht="107.25" customHeight="1">
      <c r="A49" s="429">
        <v>1012</v>
      </c>
      <c r="B49" s="390" t="s">
        <v>835</v>
      </c>
      <c r="C49" s="390">
        <v>11</v>
      </c>
      <c r="D49" s="390" t="s">
        <v>94</v>
      </c>
      <c r="E49" s="379"/>
      <c r="F49" s="379">
        <f t="shared" si="0"/>
        <v>0</v>
      </c>
      <c r="G49" s="379"/>
    </row>
    <row r="50" spans="1:7" s="380" customFormat="1" ht="26.4">
      <c r="A50" s="429">
        <v>1013</v>
      </c>
      <c r="B50" s="390" t="s">
        <v>836</v>
      </c>
      <c r="C50" s="430">
        <v>11</v>
      </c>
      <c r="D50" s="390" t="s">
        <v>22</v>
      </c>
      <c r="E50" s="379"/>
      <c r="F50" s="379" t="str">
        <f t="shared" ref="F50" si="1">IF(AND(ISNUMBER(C50),ISNUMBER(E50)),C50*E50," ")</f>
        <v xml:space="preserve"> </v>
      </c>
      <c r="G50" s="379"/>
    </row>
    <row r="51" spans="1:7" s="380" customFormat="1" ht="66">
      <c r="A51" s="429">
        <v>1014</v>
      </c>
      <c r="B51" s="380" t="s">
        <v>837</v>
      </c>
      <c r="C51" s="430">
        <v>1</v>
      </c>
      <c r="D51" s="390" t="s">
        <v>94</v>
      </c>
      <c r="E51" s="379"/>
      <c r="F51" s="379">
        <f t="shared" ref="F51" si="2">(C51*E51)</f>
        <v>0</v>
      </c>
      <c r="G51" s="379"/>
    </row>
    <row r="52" spans="1:7" s="380" customFormat="1">
      <c r="A52" s="433"/>
      <c r="B52" s="395"/>
      <c r="C52" s="434"/>
      <c r="D52" s="396"/>
      <c r="E52" s="422"/>
      <c r="F52" s="422"/>
      <c r="G52" s="379"/>
    </row>
    <row r="53" spans="1:7" s="380" customFormat="1">
      <c r="A53" s="435"/>
      <c r="B53" s="436"/>
      <c r="C53" s="390"/>
      <c r="D53" s="437"/>
      <c r="E53" s="438" t="s">
        <v>529</v>
      </c>
      <c r="F53" s="400">
        <f>SUM(F38:F51)</f>
        <v>0</v>
      </c>
    </row>
    <row r="54" spans="1:7" s="380" customFormat="1">
      <c r="A54" s="439"/>
      <c r="B54" s="440"/>
      <c r="C54" s="441"/>
      <c r="D54" s="442"/>
      <c r="E54" s="443"/>
      <c r="F54" s="443"/>
    </row>
    <row r="55" spans="1:7" s="431" customFormat="1">
      <c r="A55" s="423" t="s">
        <v>5</v>
      </c>
      <c r="B55" s="593" t="s">
        <v>506</v>
      </c>
      <c r="C55" s="390"/>
      <c r="D55" s="390"/>
      <c r="E55" s="379" t="s">
        <v>96</v>
      </c>
      <c r="F55" s="424"/>
    </row>
    <row r="56" spans="1:7" s="431" customFormat="1">
      <c r="A56" s="388"/>
      <c r="B56" s="390" t="s">
        <v>530</v>
      </c>
      <c r="C56" s="430"/>
      <c r="D56" s="388"/>
      <c r="E56" s="444"/>
      <c r="F56" s="444"/>
    </row>
    <row r="57" spans="1:7" s="380" customFormat="1" ht="14.25" customHeight="1">
      <c r="A57" s="393"/>
      <c r="B57" s="395"/>
      <c r="C57" s="434"/>
      <c r="D57" s="393"/>
      <c r="E57" s="445"/>
      <c r="F57" s="445"/>
      <c r="G57" s="379"/>
    </row>
    <row r="58" spans="1:7" s="431" customFormat="1">
      <c r="A58" s="429">
        <v>2001</v>
      </c>
      <c r="B58" s="390" t="s">
        <v>531</v>
      </c>
      <c r="C58" s="430">
        <v>670</v>
      </c>
      <c r="D58" s="390" t="s">
        <v>295</v>
      </c>
      <c r="E58" s="379"/>
      <c r="F58" s="379">
        <f t="shared" ref="F58:F63" si="3">(C58*E58)</f>
        <v>0</v>
      </c>
      <c r="G58" s="422"/>
    </row>
    <row r="59" spans="1:7" s="431" customFormat="1" ht="39.6">
      <c r="A59" s="429">
        <v>2002</v>
      </c>
      <c r="B59" s="390" t="s">
        <v>838</v>
      </c>
      <c r="C59" s="430">
        <v>29</v>
      </c>
      <c r="D59" s="390" t="s">
        <v>22</v>
      </c>
      <c r="E59" s="379"/>
      <c r="F59" s="379">
        <f t="shared" si="3"/>
        <v>0</v>
      </c>
      <c r="G59" s="422"/>
    </row>
    <row r="60" spans="1:7" s="380" customFormat="1" ht="43.5" customHeight="1">
      <c r="A60" s="429">
        <v>2003</v>
      </c>
      <c r="B60" s="446" t="s">
        <v>839</v>
      </c>
      <c r="C60" s="430">
        <v>11</v>
      </c>
      <c r="D60" s="390" t="s">
        <v>94</v>
      </c>
      <c r="E60" s="379"/>
      <c r="F60" s="379">
        <f t="shared" si="3"/>
        <v>0</v>
      </c>
      <c r="G60" s="379"/>
    </row>
    <row r="61" spans="1:7" s="380" customFormat="1" ht="41.25" customHeight="1">
      <c r="A61" s="429">
        <v>2004</v>
      </c>
      <c r="B61" s="390" t="s">
        <v>840</v>
      </c>
      <c r="C61" s="430">
        <v>1</v>
      </c>
      <c r="D61" s="390" t="s">
        <v>94</v>
      </c>
      <c r="E61" s="379"/>
      <c r="F61" s="379">
        <f t="shared" si="3"/>
        <v>0</v>
      </c>
      <c r="G61" s="379"/>
    </row>
    <row r="62" spans="1:7" s="380" customFormat="1" ht="36.75" customHeight="1">
      <c r="A62" s="429">
        <v>2005</v>
      </c>
      <c r="B62" s="390" t="s">
        <v>532</v>
      </c>
      <c r="C62" s="430">
        <v>2</v>
      </c>
      <c r="D62" s="390" t="s">
        <v>94</v>
      </c>
      <c r="E62" s="379"/>
      <c r="F62" s="379">
        <f t="shared" si="3"/>
        <v>0</v>
      </c>
      <c r="G62" s="379"/>
    </row>
    <row r="63" spans="1:7" s="380" customFormat="1" ht="36.75" customHeight="1">
      <c r="A63" s="429">
        <v>2006</v>
      </c>
      <c r="B63" s="390" t="s">
        <v>841</v>
      </c>
      <c r="C63" s="430">
        <v>1</v>
      </c>
      <c r="D63" s="390" t="s">
        <v>94</v>
      </c>
      <c r="E63" s="379"/>
      <c r="F63" s="379">
        <f t="shared" si="3"/>
        <v>0</v>
      </c>
      <c r="G63" s="379"/>
    </row>
    <row r="64" spans="1:7" s="380" customFormat="1">
      <c r="A64" s="429"/>
      <c r="B64" s="390"/>
      <c r="C64" s="430"/>
      <c r="D64" s="390"/>
      <c r="E64" s="379"/>
      <c r="F64" s="379"/>
      <c r="G64" s="379"/>
    </row>
    <row r="65" spans="1:7" s="380" customFormat="1">
      <c r="A65" s="435"/>
      <c r="B65" s="436"/>
      <c r="C65" s="390"/>
      <c r="D65" s="437"/>
      <c r="E65" s="438" t="s">
        <v>529</v>
      </c>
      <c r="F65" s="400">
        <f>SUM(F58:F63)</f>
        <v>0</v>
      </c>
    </row>
    <row r="66" spans="1:7" s="380" customFormat="1">
      <c r="A66" s="447"/>
      <c r="B66" s="395"/>
      <c r="C66" s="434"/>
      <c r="D66" s="395"/>
      <c r="E66" s="422" t="s">
        <v>96</v>
      </c>
      <c r="F66" s="422" t="str">
        <f>IF(AND(ISNUMBER(C66),ISNUMBER(E66)),C66*E66," ")</f>
        <v xml:space="preserve"> </v>
      </c>
      <c r="G66" s="379"/>
    </row>
    <row r="67" spans="1:7" s="380" customFormat="1">
      <c r="A67" s="423" t="s">
        <v>84</v>
      </c>
      <c r="B67" s="593" t="s">
        <v>507</v>
      </c>
      <c r="C67" s="390"/>
      <c r="D67" s="390"/>
      <c r="E67" s="379" t="s">
        <v>96</v>
      </c>
      <c r="F67" s="424"/>
    </row>
    <row r="68" spans="1:7" s="380" customFormat="1">
      <c r="A68" s="388"/>
      <c r="B68" s="390" t="s">
        <v>533</v>
      </c>
      <c r="C68" s="430"/>
      <c r="D68" s="388"/>
      <c r="E68" s="444"/>
      <c r="F68" s="444"/>
    </row>
    <row r="69" spans="1:7" s="380" customFormat="1">
      <c r="A69" s="393"/>
      <c r="B69" s="395"/>
      <c r="C69" s="434"/>
      <c r="D69" s="393"/>
      <c r="E69" s="445"/>
      <c r="F69" s="445"/>
      <c r="G69" s="379"/>
    </row>
    <row r="70" spans="1:7" s="431" customFormat="1" ht="79.5" customHeight="1">
      <c r="A70" s="429">
        <v>3001</v>
      </c>
      <c r="B70" s="390" t="s">
        <v>842</v>
      </c>
      <c r="C70" s="430">
        <v>11</v>
      </c>
      <c r="D70" s="390" t="s">
        <v>22</v>
      </c>
      <c r="E70" s="379"/>
      <c r="F70" s="379">
        <f t="shared" ref="F70" si="4">(C70*E70)</f>
        <v>0</v>
      </c>
      <c r="G70" s="422"/>
    </row>
    <row r="71" spans="1:7" s="431" customFormat="1" ht="145.19999999999999">
      <c r="A71" s="429">
        <v>3002</v>
      </c>
      <c r="B71" s="380" t="s">
        <v>843</v>
      </c>
      <c r="C71" s="430">
        <v>2</v>
      </c>
      <c r="D71" s="390" t="s">
        <v>22</v>
      </c>
      <c r="E71" s="379"/>
      <c r="F71" s="379" t="str">
        <f t="shared" ref="F71:F75" si="5">IF(AND(ISNUMBER(C71),ISNUMBER(E71)),C71*E71," ")</f>
        <v xml:space="preserve"> </v>
      </c>
      <c r="G71" s="422"/>
    </row>
    <row r="72" spans="1:7" s="431" customFormat="1" ht="145.19999999999999">
      <c r="A72" s="429">
        <v>3003</v>
      </c>
      <c r="B72" s="380" t="s">
        <v>844</v>
      </c>
      <c r="C72" s="430">
        <v>5</v>
      </c>
      <c r="D72" s="390" t="s">
        <v>22</v>
      </c>
      <c r="E72" s="379"/>
      <c r="F72" s="379" t="str">
        <f t="shared" si="5"/>
        <v xml:space="preserve"> </v>
      </c>
      <c r="G72" s="422"/>
    </row>
    <row r="73" spans="1:7" s="431" customFormat="1" ht="145.19999999999999">
      <c r="A73" s="429">
        <v>3004</v>
      </c>
      <c r="B73" s="380" t="s">
        <v>845</v>
      </c>
      <c r="C73" s="430">
        <v>3</v>
      </c>
      <c r="D73" s="390" t="s">
        <v>22</v>
      </c>
      <c r="E73" s="379"/>
      <c r="F73" s="379" t="str">
        <f t="shared" si="5"/>
        <v xml:space="preserve"> </v>
      </c>
      <c r="G73" s="422"/>
    </row>
    <row r="74" spans="1:7" s="431" customFormat="1" ht="145.19999999999999">
      <c r="A74" s="429">
        <v>3005</v>
      </c>
      <c r="B74" s="380" t="s">
        <v>846</v>
      </c>
      <c r="C74" s="430">
        <v>3</v>
      </c>
      <c r="D74" s="390" t="s">
        <v>22</v>
      </c>
      <c r="E74" s="379"/>
      <c r="F74" s="379" t="str">
        <f t="shared" si="5"/>
        <v xml:space="preserve"> </v>
      </c>
      <c r="G74" s="422"/>
    </row>
    <row r="75" spans="1:7" s="431" customFormat="1" ht="145.19999999999999">
      <c r="A75" s="429">
        <v>3006</v>
      </c>
      <c r="B75" s="380" t="s">
        <v>847</v>
      </c>
      <c r="C75" s="430">
        <v>3</v>
      </c>
      <c r="D75" s="390" t="s">
        <v>22</v>
      </c>
      <c r="E75" s="379"/>
      <c r="F75" s="379" t="str">
        <f t="shared" si="5"/>
        <v xml:space="preserve"> </v>
      </c>
      <c r="G75" s="422"/>
    </row>
    <row r="76" spans="1:7" s="431" customFormat="1" ht="26.4">
      <c r="A76" s="429">
        <v>3007</v>
      </c>
      <c r="B76" s="446" t="s">
        <v>848</v>
      </c>
      <c r="C76" s="430">
        <v>13</v>
      </c>
      <c r="D76" s="390" t="s">
        <v>94</v>
      </c>
      <c r="E76" s="379"/>
      <c r="F76" s="379">
        <f t="shared" ref="F76:F77" si="6">(C76*E76)</f>
        <v>0</v>
      </c>
      <c r="G76" s="422"/>
    </row>
    <row r="77" spans="1:7" s="380" customFormat="1" ht="26.4">
      <c r="A77" s="429">
        <v>3008</v>
      </c>
      <c r="B77" s="446" t="s">
        <v>534</v>
      </c>
      <c r="C77" s="430">
        <v>11</v>
      </c>
      <c r="D77" s="390" t="s">
        <v>22</v>
      </c>
      <c r="E77" s="379"/>
      <c r="F77" s="379">
        <f t="shared" si="6"/>
        <v>0</v>
      </c>
      <c r="G77" s="379"/>
    </row>
    <row r="78" spans="1:7" s="380" customFormat="1">
      <c r="A78" s="429"/>
      <c r="B78" s="391"/>
      <c r="C78" s="430"/>
      <c r="D78" s="390"/>
      <c r="E78" s="379"/>
      <c r="F78" s="379"/>
      <c r="G78" s="379"/>
    </row>
    <row r="79" spans="1:7" s="380" customFormat="1">
      <c r="A79" s="429"/>
      <c r="B79" s="391"/>
      <c r="C79" s="430"/>
      <c r="D79" s="390"/>
      <c r="E79" s="438" t="s">
        <v>529</v>
      </c>
      <c r="F79" s="400">
        <f>SUM(F70:F77)</f>
        <v>0</v>
      </c>
      <c r="G79" s="379"/>
    </row>
    <row r="80" spans="1:7" s="380" customFormat="1">
      <c r="A80" s="423" t="s">
        <v>86</v>
      </c>
      <c r="B80" s="401" t="s">
        <v>508</v>
      </c>
      <c r="C80" s="390"/>
      <c r="D80" s="390"/>
      <c r="E80" s="379" t="s">
        <v>96</v>
      </c>
      <c r="F80" s="424"/>
      <c r="G80" s="379"/>
    </row>
    <row r="81" spans="1:7" s="380" customFormat="1">
      <c r="A81" s="388"/>
      <c r="B81" s="390" t="s">
        <v>530</v>
      </c>
      <c r="C81" s="430"/>
      <c r="D81" s="388"/>
      <c r="E81" s="444"/>
      <c r="F81" s="444"/>
      <c r="G81" s="379"/>
    </row>
    <row r="82" spans="1:7" s="380" customFormat="1" ht="13.8">
      <c r="A82" s="425"/>
      <c r="B82" s="448"/>
      <c r="C82" s="427"/>
      <c r="D82" s="427"/>
      <c r="E82" s="422"/>
      <c r="F82" s="428"/>
      <c r="G82" s="379"/>
    </row>
    <row r="83" spans="1:7" s="431" customFormat="1" ht="26.4">
      <c r="A83" s="429">
        <v>4001</v>
      </c>
      <c r="B83" s="391" t="s">
        <v>849</v>
      </c>
      <c r="C83" s="430">
        <v>11</v>
      </c>
      <c r="D83" s="390" t="s">
        <v>94</v>
      </c>
      <c r="E83" s="379"/>
      <c r="F83" s="379">
        <f t="shared" ref="F83:F84" si="7">(C83*E83)</f>
        <v>0</v>
      </c>
      <c r="G83" s="422"/>
    </row>
    <row r="84" spans="1:7" s="431" customFormat="1" ht="26.4">
      <c r="A84" s="429">
        <v>4002</v>
      </c>
      <c r="B84" s="391" t="s">
        <v>850</v>
      </c>
      <c r="C84" s="430">
        <v>11</v>
      </c>
      <c r="D84" s="390" t="s">
        <v>94</v>
      </c>
      <c r="E84" s="379"/>
      <c r="F84" s="379">
        <f t="shared" si="7"/>
        <v>0</v>
      </c>
      <c r="G84" s="422"/>
    </row>
    <row r="85" spans="1:7" s="380" customFormat="1">
      <c r="A85" s="429">
        <v>4003</v>
      </c>
      <c r="B85" s="390" t="s">
        <v>535</v>
      </c>
      <c r="C85" s="449">
        <v>0.05</v>
      </c>
      <c r="D85" s="390" t="s">
        <v>94</v>
      </c>
      <c r="E85" s="379"/>
      <c r="F85" s="379">
        <f>(C85*SUM(F83:F83))</f>
        <v>0</v>
      </c>
      <c r="G85" s="379"/>
    </row>
    <row r="86" spans="1:7" s="380" customFormat="1">
      <c r="A86" s="447"/>
      <c r="B86" s="395"/>
      <c r="C86" s="434"/>
      <c r="D86" s="395"/>
      <c r="E86" s="422"/>
      <c r="F86" s="422"/>
      <c r="G86" s="379"/>
    </row>
    <row r="87" spans="1:7" s="380" customFormat="1">
      <c r="A87" s="435"/>
      <c r="B87" s="436"/>
      <c r="C87" s="390"/>
      <c r="D87" s="437"/>
      <c r="E87" s="438" t="s">
        <v>529</v>
      </c>
      <c r="F87" s="400">
        <f>SUM(F83:F85)</f>
        <v>0</v>
      </c>
    </row>
    <row r="88" spans="1:7" s="380" customFormat="1">
      <c r="A88" s="435"/>
      <c r="B88" s="436"/>
      <c r="C88" s="390"/>
      <c r="D88" s="437"/>
    </row>
    <row r="89" spans="1:7" s="380" customFormat="1">
      <c r="A89" s="447"/>
      <c r="B89" s="395"/>
      <c r="C89" s="434"/>
      <c r="D89" s="395"/>
      <c r="E89" s="438"/>
      <c r="F89" s="400"/>
      <c r="G89" s="379"/>
    </row>
    <row r="90" spans="1:7" s="380" customFormat="1">
      <c r="A90" s="388"/>
      <c r="B90" s="390"/>
      <c r="C90" s="430"/>
      <c r="D90" s="388"/>
      <c r="E90" s="444"/>
      <c r="F90" s="444"/>
    </row>
    <row r="91" spans="1:7" s="390" customFormat="1">
      <c r="A91" s="423" t="s">
        <v>95</v>
      </c>
      <c r="B91" s="593" t="s">
        <v>509</v>
      </c>
      <c r="C91" s="395"/>
      <c r="D91" s="396"/>
      <c r="E91" s="422" t="str">
        <f>IF(AND(ISNUMBER(#REF!),ISNUMBER(#REF!)),ROUND((#REF!*#REF!+#REF!*#REF!*#REF!)*(1+#REF!)*#REF!*#REF!*#REF!,2)," ")</f>
        <v xml:space="preserve"> </v>
      </c>
      <c r="F91" s="422" t="str">
        <f>IF(AND(ISNUMBER(C91),ISNUMBER(E91)),C91*E91," ")</f>
        <v xml:space="preserve"> </v>
      </c>
      <c r="G91" s="392"/>
    </row>
    <row r="92" spans="1:7" s="390" customFormat="1">
      <c r="A92" s="393"/>
      <c r="B92" s="395"/>
      <c r="C92" s="395"/>
      <c r="D92" s="396"/>
      <c r="E92" s="422" t="str">
        <f>IF(AND(ISNUMBER(#REF!),ISNUMBER(#REF!)),ROUND((#REF!*#REF!+#REF!*#REF!*#REF!)*(1+#REF!)*#REF!*#REF!*#REF!,2)," ")</f>
        <v xml:space="preserve"> </v>
      </c>
      <c r="F92" s="422" t="str">
        <f>IF(AND(ISNUMBER(C92),ISNUMBER(E92)),C92*E92," ")</f>
        <v xml:space="preserve"> </v>
      </c>
      <c r="G92" s="400"/>
    </row>
    <row r="93" spans="1:7" ht="52.8">
      <c r="A93" s="429">
        <v>5001</v>
      </c>
      <c r="B93" s="380" t="s">
        <v>536</v>
      </c>
      <c r="C93" s="390">
        <v>1</v>
      </c>
      <c r="D93" s="391" t="s">
        <v>94</v>
      </c>
      <c r="E93" s="392"/>
      <c r="F93" s="379">
        <f t="shared" ref="F93:F101" si="8">(C93*E93)</f>
        <v>0</v>
      </c>
      <c r="G93" s="397"/>
    </row>
    <row r="94" spans="1:7" s="404" customFormat="1" ht="39.6">
      <c r="A94" s="429">
        <v>5002</v>
      </c>
      <c r="B94" s="380" t="s">
        <v>537</v>
      </c>
      <c r="C94" s="390">
        <v>1</v>
      </c>
      <c r="D94" s="391" t="s">
        <v>94</v>
      </c>
      <c r="E94" s="392"/>
      <c r="F94" s="379">
        <f t="shared" si="8"/>
        <v>0</v>
      </c>
    </row>
    <row r="95" spans="1:7" s="14" customFormat="1" ht="26.4">
      <c r="A95" s="429">
        <v>5003</v>
      </c>
      <c r="B95" s="380" t="s">
        <v>538</v>
      </c>
      <c r="C95" s="390">
        <v>1</v>
      </c>
      <c r="D95" s="391" t="s">
        <v>94</v>
      </c>
      <c r="E95" s="392"/>
      <c r="F95" s="379">
        <f t="shared" si="8"/>
        <v>0</v>
      </c>
    </row>
    <row r="96" spans="1:7" s="14" customFormat="1">
      <c r="A96" s="429">
        <v>5004</v>
      </c>
      <c r="B96" s="380" t="s">
        <v>539</v>
      </c>
      <c r="C96" s="390">
        <v>1</v>
      </c>
      <c r="D96" s="391" t="s">
        <v>94</v>
      </c>
      <c r="E96" s="392"/>
      <c r="F96" s="379">
        <f t="shared" si="8"/>
        <v>0</v>
      </c>
    </row>
    <row r="97" spans="1:6" s="80" customFormat="1" ht="13.8">
      <c r="A97" s="429">
        <v>5005</v>
      </c>
      <c r="B97" s="380" t="s">
        <v>540</v>
      </c>
      <c r="C97" s="390">
        <v>700</v>
      </c>
      <c r="D97" s="391" t="s">
        <v>295</v>
      </c>
      <c r="E97" s="392"/>
      <c r="F97" s="379">
        <f t="shared" si="8"/>
        <v>0</v>
      </c>
    </row>
    <row r="98" spans="1:6" s="14" customFormat="1" ht="26.4">
      <c r="A98" s="429">
        <v>5006</v>
      </c>
      <c r="B98" s="380" t="s">
        <v>541</v>
      </c>
      <c r="C98" s="390">
        <v>700</v>
      </c>
      <c r="D98" s="391" t="s">
        <v>295</v>
      </c>
      <c r="E98" s="392"/>
      <c r="F98" s="379">
        <f t="shared" si="8"/>
        <v>0</v>
      </c>
    </row>
    <row r="99" spans="1:6" s="390" customFormat="1">
      <c r="A99" s="429">
        <v>5007</v>
      </c>
      <c r="B99" s="380" t="s">
        <v>851</v>
      </c>
      <c r="C99" s="390">
        <v>1</v>
      </c>
      <c r="D99" s="391" t="s">
        <v>94</v>
      </c>
      <c r="E99" s="392"/>
      <c r="F99" s="379">
        <f t="shared" si="8"/>
        <v>0</v>
      </c>
    </row>
    <row r="100" spans="1:6" s="404" customFormat="1" ht="17.399999999999999">
      <c r="A100" s="429">
        <v>5008</v>
      </c>
      <c r="B100" s="380" t="s">
        <v>542</v>
      </c>
      <c r="C100" s="390">
        <v>8</v>
      </c>
      <c r="D100" s="391" t="s">
        <v>596</v>
      </c>
      <c r="E100" s="392">
        <v>50</v>
      </c>
      <c r="F100" s="379">
        <f t="shared" si="8"/>
        <v>400</v>
      </c>
    </row>
    <row r="101" spans="1:6" s="390" customFormat="1">
      <c r="A101" s="429">
        <v>5009</v>
      </c>
      <c r="B101" s="380" t="s">
        <v>852</v>
      </c>
      <c r="C101" s="390">
        <v>1</v>
      </c>
      <c r="D101" s="391" t="s">
        <v>94</v>
      </c>
      <c r="E101" s="392"/>
      <c r="F101" s="379">
        <f t="shared" si="8"/>
        <v>0</v>
      </c>
    </row>
    <row r="102" spans="1:6" s="390" customFormat="1">
      <c r="A102" s="393"/>
      <c r="B102" s="395"/>
      <c r="C102" s="395"/>
      <c r="D102" s="396"/>
      <c r="E102" s="397"/>
      <c r="F102" s="397"/>
    </row>
    <row r="103" spans="1:6" s="390" customFormat="1">
      <c r="A103" s="450"/>
      <c r="B103" s="436"/>
      <c r="D103" s="437"/>
      <c r="E103" s="438" t="s">
        <v>529</v>
      </c>
      <c r="F103" s="400">
        <f>SUM(F93:F102)</f>
        <v>400</v>
      </c>
    </row>
    <row r="104" spans="1:6" ht="17.399999999999999">
      <c r="A104" s="404"/>
      <c r="B104" s="405"/>
      <c r="C104" s="406"/>
      <c r="D104" s="407"/>
      <c r="E104" s="404"/>
      <c r="F104" s="418"/>
    </row>
    <row r="105" spans="1:6">
      <c r="A105" s="14"/>
      <c r="B105" s="409"/>
      <c r="C105" s="410"/>
      <c r="D105" s="29"/>
      <c r="E105" s="14"/>
      <c r="F105" s="416"/>
    </row>
    <row r="106" spans="1:6" ht="13.8">
      <c r="A106" s="80"/>
      <c r="B106" s="412"/>
      <c r="C106" s="413"/>
      <c r="D106" s="414"/>
      <c r="E106" s="80"/>
      <c r="F106" s="414"/>
    </row>
    <row r="107" spans="1:6">
      <c r="A107" s="14"/>
      <c r="B107" s="409"/>
      <c r="C107" s="410"/>
      <c r="D107" s="416"/>
      <c r="E107" s="14"/>
      <c r="F107" s="416"/>
    </row>
    <row r="108" spans="1:6" ht="17.399999999999999">
      <c r="A108" s="404"/>
      <c r="B108" s="405"/>
      <c r="C108" s="406"/>
      <c r="D108" s="417"/>
      <c r="E108" s="404"/>
      <c r="F108" s="418"/>
    </row>
    <row r="109" spans="1:6">
      <c r="A109" s="398"/>
      <c r="B109" s="593"/>
      <c r="C109" s="593"/>
      <c r="D109" s="399"/>
      <c r="E109" s="400"/>
      <c r="F109" s="400"/>
    </row>
    <row r="110" spans="1:6">
      <c r="A110" s="388"/>
      <c r="B110" s="390"/>
      <c r="C110" s="390"/>
      <c r="D110" s="391"/>
      <c r="E110" s="392"/>
      <c r="F110" s="392"/>
    </row>
    <row r="111" spans="1:6" ht="13.8">
      <c r="A111" s="398"/>
      <c r="B111" s="419"/>
      <c r="C111" s="593"/>
      <c r="D111" s="399"/>
      <c r="E111" s="400"/>
      <c r="F111" s="400"/>
    </row>
    <row r="112" spans="1:6">
      <c r="A112" s="451"/>
      <c r="B112" s="436"/>
      <c r="C112" s="436"/>
      <c r="D112" s="437"/>
      <c r="E112" s="452"/>
      <c r="F112" s="452"/>
    </row>
    <row r="113" spans="1:6">
      <c r="A113" s="451"/>
      <c r="B113" s="436"/>
      <c r="C113" s="436"/>
      <c r="D113" s="437"/>
      <c r="E113" s="452"/>
      <c r="F113" s="452"/>
    </row>
  </sheetData>
  <sheetProtection algorithmName="SHA-512" hashValue="EWQTOuTXsfr7Jcf3d+bgljsddTy1W8mfyEBMIHYqnl9ERtA87hmh7C8FGSwSHYVQ1CBQl4TEH6EvCuSAI8HcSQ==" saltValue="o3BYuJOlKqq4CQHzwnBAFA==" spinCount="100000" sheet="1" objects="1" scenarios="1"/>
  <protectedRanges>
    <protectedRange sqref="E101" name="Obseg2"/>
    <protectedRange sqref="E38:E99" name="Obseg1"/>
  </protectedRanges>
  <mergeCells count="1">
    <mergeCell ref="B4:E4"/>
  </mergeCells>
  <conditionalFormatting sqref="G85:G86">
    <cfRule type="cellIs" dxfId="16" priority="13" stopIfTrue="1" operator="equal">
      <formula>#REF!</formula>
    </cfRule>
  </conditionalFormatting>
  <conditionalFormatting sqref="G51">
    <cfRule type="cellIs" dxfId="15" priority="12" stopIfTrue="1" operator="equal">
      <formula>#REF!</formula>
    </cfRule>
  </conditionalFormatting>
  <conditionalFormatting sqref="E82 E85 E80">
    <cfRule type="cellIs" dxfId="14" priority="10" stopIfTrue="1" operator="equal">
      <formula>F80</formula>
    </cfRule>
  </conditionalFormatting>
  <conditionalFormatting sqref="G80:G82">
    <cfRule type="cellIs" dxfId="13" priority="11" stopIfTrue="1" operator="equal">
      <formula>#REF!</formula>
    </cfRule>
  </conditionalFormatting>
  <conditionalFormatting sqref="E86">
    <cfRule type="cellIs" dxfId="12" priority="9" stopIfTrue="1" operator="equal">
      <formula>F86</formula>
    </cfRule>
  </conditionalFormatting>
  <conditionalFormatting sqref="E83">
    <cfRule type="cellIs" dxfId="11" priority="8" stopIfTrue="1" operator="equal">
      <formula>F83</formula>
    </cfRule>
  </conditionalFormatting>
  <conditionalFormatting sqref="G83">
    <cfRule type="cellIs" dxfId="10" priority="7" stopIfTrue="1" operator="equal">
      <formula>#REF!</formula>
    </cfRule>
  </conditionalFormatting>
  <conditionalFormatting sqref="E84">
    <cfRule type="cellIs" dxfId="9" priority="6" stopIfTrue="1" operator="equal">
      <formula>F84</formula>
    </cfRule>
  </conditionalFormatting>
  <conditionalFormatting sqref="G84">
    <cfRule type="cellIs" dxfId="8" priority="5" stopIfTrue="1" operator="equal">
      <formula>#REF!</formula>
    </cfRule>
  </conditionalFormatting>
  <conditionalFormatting sqref="E48">
    <cfRule type="cellIs" dxfId="7" priority="3" stopIfTrue="1" operator="equal">
      <formula>F48</formula>
    </cfRule>
  </conditionalFormatting>
  <conditionalFormatting sqref="G48">
    <cfRule type="cellIs" dxfId="6" priority="4" stopIfTrue="1" operator="equal">
      <formula>#REF!</formula>
    </cfRule>
  </conditionalFormatting>
  <conditionalFormatting sqref="G49">
    <cfRule type="cellIs" dxfId="5" priority="2" stopIfTrue="1" operator="equal">
      <formula>#REF!</formula>
    </cfRule>
  </conditionalFormatting>
  <conditionalFormatting sqref="E49">
    <cfRule type="cellIs" dxfId="4" priority="1" stopIfTrue="1" operator="equal">
      <formula>F49</formula>
    </cfRule>
  </conditionalFormatting>
  <pageMargins left="0.70866141732283472" right="0.70866141732283472" top="0.74803149606299213" bottom="0.74803149606299213" header="0.31496062992125984" footer="0.31496062992125984"/>
  <pageSetup paperSize="9" scale="95" firstPageNumber="50" orientation="portrait" useFirstPageNumber="1" r:id="rId1"/>
  <headerFooter>
    <oddHeader>&amp;RCESTAN RAZSVETLJAVA</oddHeader>
    <oddFooter>&amp;R&amp;P od &amp;[75</oddFooter>
  </headerFooter>
  <rowBreaks count="2" manualBreakCount="2">
    <brk id="33" max="16383" man="1"/>
    <brk id="65"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A3A1D2-AD5F-4337-B411-AC36AC1B1CEC}">
  <sheetPr>
    <pageSetUpPr fitToPage="1"/>
  </sheetPr>
  <dimension ref="A1:G76"/>
  <sheetViews>
    <sheetView view="pageBreakPreview" topLeftCell="A41" zoomScale="80" zoomScaleNormal="100" zoomScaleSheetLayoutView="80" workbookViewId="0">
      <selection activeCell="E62" sqref="E62"/>
    </sheetView>
  </sheetViews>
  <sheetFormatPr defaultColWidth="9.109375" defaultRowHeight="13.2"/>
  <cols>
    <col min="1" max="1" width="5.6640625" style="393" customWidth="1"/>
    <col min="2" max="2" width="46.5546875" style="395" customWidth="1"/>
    <col min="3" max="4" width="5.6640625" style="395" customWidth="1"/>
    <col min="5" max="6" width="12.6640625" style="395" customWidth="1"/>
    <col min="7" max="16384" width="9.109375" style="395"/>
  </cols>
  <sheetData>
    <row r="1" spans="1:7" s="380" customFormat="1" ht="13.8">
      <c r="A1" s="376"/>
      <c r="B1" s="377"/>
      <c r="C1" s="378"/>
      <c r="D1" s="378"/>
      <c r="E1" s="378"/>
      <c r="F1" s="378"/>
      <c r="G1" s="379"/>
    </row>
    <row r="2" spans="1:7" s="380" customFormat="1" ht="13.8">
      <c r="A2" s="381"/>
      <c r="B2" s="382"/>
      <c r="C2" s="378"/>
      <c r="D2" s="378"/>
      <c r="E2" s="383"/>
      <c r="F2" s="383"/>
      <c r="G2" s="379"/>
    </row>
    <row r="3" spans="1:7" s="380" customFormat="1" ht="14.4">
      <c r="A3" s="381"/>
      <c r="B3" s="384" t="s">
        <v>496</v>
      </c>
      <c r="C3" s="378"/>
      <c r="D3" s="378"/>
      <c r="E3" s="383"/>
      <c r="F3" s="383"/>
      <c r="G3" s="379"/>
    </row>
    <row r="4" spans="1:7" s="380" customFormat="1" ht="59.25" customHeight="1">
      <c r="A4" s="385"/>
      <c r="B4" s="686" t="s">
        <v>544</v>
      </c>
      <c r="C4" s="686"/>
      <c r="D4" s="686"/>
      <c r="E4" s="686"/>
      <c r="F4" s="383"/>
      <c r="G4" s="379"/>
    </row>
    <row r="5" spans="1:7" s="380" customFormat="1" ht="30" customHeight="1">
      <c r="A5" s="385"/>
      <c r="B5" s="386"/>
      <c r="C5" s="378"/>
      <c r="D5" s="378"/>
      <c r="E5" s="383"/>
      <c r="F5" s="383"/>
      <c r="G5" s="379"/>
    </row>
    <row r="6" spans="1:7" s="380" customFormat="1" ht="13.8">
      <c r="A6" s="385"/>
      <c r="B6" s="386" t="s">
        <v>498</v>
      </c>
      <c r="C6" s="378"/>
      <c r="D6" s="378"/>
      <c r="E6" s="383"/>
      <c r="F6" s="383"/>
      <c r="G6" s="379"/>
    </row>
    <row r="7" spans="1:7" s="380" customFormat="1" ht="30" customHeight="1">
      <c r="A7" s="385"/>
      <c r="B7" s="386"/>
      <c r="C7" s="378"/>
      <c r="D7" s="378"/>
      <c r="E7" s="383"/>
      <c r="F7" s="383"/>
      <c r="G7" s="379"/>
    </row>
    <row r="8" spans="1:7" s="380" customFormat="1" ht="14.4">
      <c r="A8" s="385"/>
      <c r="B8" s="384" t="s">
        <v>499</v>
      </c>
      <c r="C8" s="378"/>
      <c r="D8" s="378"/>
      <c r="E8" s="383"/>
      <c r="F8" s="383"/>
      <c r="G8" s="379"/>
    </row>
    <row r="9" spans="1:7" s="380" customFormat="1" ht="13.8">
      <c r="A9" s="385"/>
      <c r="B9" s="387" t="s">
        <v>545</v>
      </c>
      <c r="C9" s="378"/>
      <c r="D9" s="378"/>
      <c r="E9" s="383"/>
      <c r="F9" s="383"/>
      <c r="G9" s="379"/>
    </row>
    <row r="10" spans="1:7" s="380" customFormat="1" ht="30" customHeight="1">
      <c r="A10" s="385"/>
      <c r="B10" s="386"/>
      <c r="C10" s="378"/>
      <c r="D10" s="378"/>
      <c r="E10" s="383"/>
      <c r="F10" s="383"/>
      <c r="G10" s="379"/>
    </row>
    <row r="11" spans="1:7" s="380" customFormat="1" ht="14.4">
      <c r="A11" s="385"/>
      <c r="B11" s="384" t="s">
        <v>501</v>
      </c>
      <c r="C11" s="378"/>
      <c r="D11" s="378"/>
      <c r="E11" s="383"/>
      <c r="F11" s="383"/>
      <c r="G11" s="379"/>
    </row>
    <row r="12" spans="1:7" s="380" customFormat="1" ht="13.8">
      <c r="A12" s="385"/>
      <c r="B12" s="387" t="s">
        <v>502</v>
      </c>
      <c r="C12" s="378"/>
      <c r="D12" s="378"/>
      <c r="E12" s="383"/>
      <c r="F12" s="383"/>
      <c r="G12" s="379"/>
    </row>
    <row r="13" spans="1:7" s="380" customFormat="1" ht="13.8">
      <c r="A13" s="385"/>
      <c r="B13" s="387" t="s">
        <v>503</v>
      </c>
      <c r="C13" s="378"/>
      <c r="D13" s="378"/>
      <c r="E13" s="383"/>
      <c r="F13" s="383"/>
      <c r="G13" s="379"/>
    </row>
    <row r="14" spans="1:7" s="380" customFormat="1" ht="13.8">
      <c r="A14" s="385"/>
      <c r="B14" s="387"/>
      <c r="C14" s="378"/>
      <c r="D14" s="378"/>
      <c r="E14" s="383"/>
      <c r="F14" s="383"/>
      <c r="G14" s="379"/>
    </row>
    <row r="15" spans="1:7" s="380" customFormat="1" ht="13.8">
      <c r="A15" s="385"/>
      <c r="B15" s="387"/>
      <c r="C15" s="378"/>
      <c r="D15" s="378"/>
      <c r="E15" s="383"/>
      <c r="F15" s="383"/>
      <c r="G15" s="379"/>
    </row>
    <row r="16" spans="1:7" s="380" customFormat="1" ht="15.6">
      <c r="A16" s="388"/>
      <c r="B16" s="389" t="s">
        <v>504</v>
      </c>
      <c r="C16" s="390"/>
      <c r="D16" s="391"/>
      <c r="E16" s="392" t="str">
        <f>IF(AND(ISNUMBER(#REF!),ISNUMBER(#REF!)),ROUND((#REF!*#REF!/(1-#REF!)+#REF!*#REF!*#REF!)*#REF!*#REF!*#REF!,0)," ")</f>
        <v xml:space="preserve"> </v>
      </c>
      <c r="F16" s="392" t="str">
        <f>IF(AND(ISNUMBER(C16),ISNUMBER(E16)),C16*E16," ")</f>
        <v xml:space="preserve"> </v>
      </c>
      <c r="G16" s="379"/>
    </row>
    <row r="17" spans="1:7" s="380" customFormat="1" ht="15.6">
      <c r="A17" s="393"/>
      <c r="B17" s="394"/>
      <c r="C17" s="395"/>
      <c r="D17" s="396"/>
      <c r="E17" s="397"/>
      <c r="F17" s="397"/>
      <c r="G17" s="379"/>
    </row>
    <row r="18" spans="1:7" s="380" customFormat="1">
      <c r="A18" s="423" t="s">
        <v>3</v>
      </c>
      <c r="B18" s="593" t="s">
        <v>505</v>
      </c>
      <c r="C18" s="395"/>
      <c r="D18" s="396"/>
      <c r="E18" s="397"/>
      <c r="F18" s="400">
        <f>F45</f>
        <v>0</v>
      </c>
      <c r="G18" s="379"/>
    </row>
    <row r="19" spans="1:7" s="390" customFormat="1">
      <c r="A19" s="423" t="s">
        <v>5</v>
      </c>
      <c r="B19" s="593" t="s">
        <v>546</v>
      </c>
      <c r="C19" s="593"/>
      <c r="D19" s="399"/>
      <c r="E19" s="400" t="str">
        <f>IF(AND(ISNUMBER(#REF!),ISNUMBER(#REF!)),ROUND((#REF!*#REF!/(1-#REF!)+#REF!*#REF!*#REF!)*#REF!*#REF!*#REF!,0)," ")</f>
        <v xml:space="preserve"> </v>
      </c>
      <c r="F19" s="400">
        <f>F55</f>
        <v>0</v>
      </c>
    </row>
    <row r="20" spans="1:7" s="390" customFormat="1">
      <c r="A20" s="423" t="s">
        <v>84</v>
      </c>
      <c r="B20" s="593" t="s">
        <v>509</v>
      </c>
      <c r="C20" s="593"/>
      <c r="D20" s="399"/>
      <c r="E20" s="400"/>
      <c r="F20" s="400">
        <f>+F66</f>
        <v>400</v>
      </c>
    </row>
    <row r="21" spans="1:7" s="390" customFormat="1">
      <c r="A21" s="398"/>
      <c r="B21" s="593"/>
      <c r="C21" s="593"/>
      <c r="D21" s="399"/>
      <c r="E21" s="400"/>
      <c r="F21" s="400"/>
    </row>
    <row r="22" spans="1:7" s="390" customFormat="1" ht="17.399999999999999">
      <c r="A22" s="404"/>
      <c r="B22" s="405" t="s">
        <v>510</v>
      </c>
      <c r="C22" s="406"/>
      <c r="D22" s="407"/>
      <c r="E22" s="404"/>
      <c r="F22" s="418">
        <f>SUM(F18:F21)</f>
        <v>400</v>
      </c>
    </row>
    <row r="23" spans="1:7" s="390" customFormat="1">
      <c r="A23" s="14"/>
      <c r="B23" s="409"/>
      <c r="C23" s="410"/>
      <c r="D23" s="29"/>
      <c r="E23" s="14"/>
      <c r="F23" s="416"/>
    </row>
    <row r="24" spans="1:7" s="390" customFormat="1" ht="13.8">
      <c r="A24" s="80"/>
      <c r="B24" s="412" t="s">
        <v>511</v>
      </c>
      <c r="C24" s="413"/>
      <c r="D24" s="414"/>
      <c r="E24" s="80"/>
      <c r="F24" s="414">
        <f>F22*0.22</f>
        <v>88</v>
      </c>
    </row>
    <row r="25" spans="1:7" s="390" customFormat="1">
      <c r="A25" s="14"/>
      <c r="B25" s="409"/>
      <c r="C25" s="410"/>
      <c r="D25" s="416"/>
      <c r="E25" s="14"/>
      <c r="F25" s="416"/>
    </row>
    <row r="26" spans="1:7" s="390" customFormat="1" ht="17.399999999999999">
      <c r="A26" s="404"/>
      <c r="B26" s="405" t="s">
        <v>512</v>
      </c>
      <c r="C26" s="406"/>
      <c r="D26" s="417"/>
      <c r="E26" s="404"/>
      <c r="F26" s="418">
        <f>F22+F24</f>
        <v>488</v>
      </c>
    </row>
    <row r="27" spans="1:7" s="390" customFormat="1" ht="17.399999999999999">
      <c r="A27" s="404"/>
      <c r="B27" s="405"/>
      <c r="C27" s="406"/>
      <c r="D27" s="417"/>
      <c r="E27" s="404"/>
      <c r="F27" s="418"/>
    </row>
    <row r="28" spans="1:7">
      <c r="A28" s="398"/>
      <c r="B28" s="593"/>
      <c r="C28" s="593"/>
      <c r="D28" s="399"/>
      <c r="E28" s="400"/>
      <c r="F28" s="400"/>
    </row>
    <row r="29" spans="1:7">
      <c r="A29" s="398"/>
      <c r="B29" s="593"/>
      <c r="C29" s="593"/>
      <c r="D29" s="399"/>
      <c r="E29" s="400"/>
      <c r="F29" s="400"/>
    </row>
    <row r="30" spans="1:7" s="390" customFormat="1">
      <c r="A30" s="388"/>
      <c r="B30" s="390" t="s">
        <v>513</v>
      </c>
      <c r="D30" s="391"/>
      <c r="E30" s="392"/>
      <c r="F30" s="392"/>
    </row>
    <row r="31" spans="1:7" s="390" customFormat="1" ht="41.4">
      <c r="A31" s="398"/>
      <c r="B31" s="419" t="s">
        <v>514</v>
      </c>
      <c r="C31" s="593"/>
      <c r="D31" s="399"/>
      <c r="E31" s="400"/>
      <c r="F31" s="400"/>
    </row>
    <row r="32" spans="1:7" s="380" customFormat="1">
      <c r="A32" s="420" t="s">
        <v>515</v>
      </c>
      <c r="B32" s="420" t="s">
        <v>516</v>
      </c>
      <c r="C32" s="420" t="s">
        <v>517</v>
      </c>
      <c r="D32" s="420" t="s">
        <v>518</v>
      </c>
      <c r="E32" s="421" t="s">
        <v>519</v>
      </c>
      <c r="F32" s="421" t="s">
        <v>520</v>
      </c>
      <c r="G32" s="379"/>
    </row>
    <row r="33" spans="1:7" s="380" customFormat="1">
      <c r="A33" s="393"/>
      <c r="B33" s="395"/>
      <c r="C33" s="395"/>
      <c r="D33" s="396"/>
      <c r="E33" s="422" t="str">
        <f>IF(AND(ISNUMBER(#REF!),ISNUMBER(#REF!)),ROUND((#REF!*#REF!+#REF!*#REF!*#REF!)*(1+#REF!)*#REF!*#REF!*#REF!,2)," ")</f>
        <v xml:space="preserve"> </v>
      </c>
      <c r="F33" s="422" t="str">
        <f>IF(AND(ISNUMBER(C33),ISNUMBER(E33)),C33*E33," ")</f>
        <v xml:space="preserve"> </v>
      </c>
      <c r="G33" s="379"/>
    </row>
    <row r="34" spans="1:7" s="380" customFormat="1">
      <c r="A34" s="423" t="s">
        <v>3</v>
      </c>
      <c r="B34" s="593" t="s">
        <v>505</v>
      </c>
      <c r="C34" s="390"/>
      <c r="D34" s="390"/>
      <c r="E34" s="379" t="s">
        <v>96</v>
      </c>
      <c r="F34" s="424"/>
      <c r="G34" s="379"/>
    </row>
    <row r="35" spans="1:7" s="380" customFormat="1" ht="13.8">
      <c r="A35" s="425"/>
      <c r="B35" s="426"/>
      <c r="C35" s="427"/>
      <c r="D35" s="427"/>
      <c r="E35" s="422"/>
      <c r="F35" s="428"/>
      <c r="G35" s="379"/>
    </row>
    <row r="36" spans="1:7" s="380" customFormat="1" ht="14.4">
      <c r="A36" s="429">
        <v>1001</v>
      </c>
      <c r="B36" s="380" t="s">
        <v>547</v>
      </c>
      <c r="C36">
        <v>700</v>
      </c>
      <c r="D36" s="390" t="s">
        <v>295</v>
      </c>
      <c r="E36" s="379"/>
      <c r="F36" s="379" t="str">
        <f>IF(AND(ISNUMBER(C36),ISNUMBER(E36)),C36*E36," ")</f>
        <v xml:space="preserve"> </v>
      </c>
      <c r="G36" s="379"/>
    </row>
    <row r="37" spans="1:7" s="380" customFormat="1" ht="26.4">
      <c r="A37" s="429">
        <f>A36+1</f>
        <v>1002</v>
      </c>
      <c r="B37" s="380" t="s">
        <v>548</v>
      </c>
      <c r="C37" s="430">
        <v>20</v>
      </c>
      <c r="D37" s="390" t="s">
        <v>295</v>
      </c>
      <c r="E37" s="379"/>
      <c r="F37" s="379" t="str">
        <f>IF(AND(ISNUMBER(C37),ISNUMBER(E37)),C37*E37," ")</f>
        <v xml:space="preserve"> </v>
      </c>
    </row>
    <row r="38" spans="1:7" s="380" customFormat="1" ht="26.4">
      <c r="A38" s="429">
        <f>A37+1</f>
        <v>1003</v>
      </c>
      <c r="B38" s="380" t="s">
        <v>522</v>
      </c>
      <c r="C38" s="430">
        <v>20</v>
      </c>
      <c r="D38" s="390" t="s">
        <v>295</v>
      </c>
      <c r="E38" s="379"/>
      <c r="F38" s="379" t="str">
        <f>IF(AND(ISNUMBER(C38),ISNUMBER(E38)),C38*E38," ")</f>
        <v xml:space="preserve"> </v>
      </c>
    </row>
    <row r="39" spans="1:7" s="380" customFormat="1" ht="26.4">
      <c r="A39" s="429">
        <f>A38+1</f>
        <v>1004</v>
      </c>
      <c r="B39" s="380" t="s">
        <v>549</v>
      </c>
      <c r="C39" s="430">
        <v>40</v>
      </c>
      <c r="D39" s="390" t="s">
        <v>295</v>
      </c>
      <c r="E39" s="379"/>
      <c r="F39" s="379" t="str">
        <f>IF(AND(ISNUMBER(C39),ISNUMBER(E39)),C39*E39," ")</f>
        <v xml:space="preserve"> </v>
      </c>
      <c r="G39" s="379"/>
    </row>
    <row r="40" spans="1:7" s="380" customFormat="1" ht="39.6">
      <c r="A40" s="429">
        <v>1005</v>
      </c>
      <c r="B40" s="380" t="s">
        <v>550</v>
      </c>
      <c r="C40" s="430">
        <v>40</v>
      </c>
      <c r="D40" s="390" t="s">
        <v>295</v>
      </c>
      <c r="E40" s="379"/>
      <c r="F40" s="379" t="str">
        <f t="shared" ref="F40:F42" si="0">IF(AND(ISNUMBER(C40),ISNUMBER(E40)),C40*E40," ")</f>
        <v xml:space="preserve"> </v>
      </c>
      <c r="G40" s="379"/>
    </row>
    <row r="41" spans="1:7" s="431" customFormat="1" ht="25.5" customHeight="1">
      <c r="A41" s="429">
        <f t="shared" ref="A41:A43" si="1">A40+1</f>
        <v>1006</v>
      </c>
      <c r="B41" s="380" t="s">
        <v>551</v>
      </c>
      <c r="C41" s="432">
        <v>45</v>
      </c>
      <c r="D41" s="390" t="s">
        <v>295</v>
      </c>
      <c r="E41" s="379"/>
      <c r="F41" s="379" t="str">
        <f t="shared" si="0"/>
        <v xml:space="preserve"> </v>
      </c>
      <c r="G41" s="422"/>
    </row>
    <row r="42" spans="1:7" s="431" customFormat="1" ht="25.5" customHeight="1">
      <c r="A42" s="429">
        <f t="shared" si="1"/>
        <v>1007</v>
      </c>
      <c r="B42" s="380" t="s">
        <v>552</v>
      </c>
      <c r="C42" s="432">
        <v>25</v>
      </c>
      <c r="D42" s="390" t="s">
        <v>295</v>
      </c>
      <c r="E42" s="379"/>
      <c r="F42" s="379" t="str">
        <f t="shared" si="0"/>
        <v xml:space="preserve"> </v>
      </c>
      <c r="G42" s="422"/>
    </row>
    <row r="43" spans="1:7" ht="14.4">
      <c r="A43" s="429">
        <f t="shared" si="1"/>
        <v>1008</v>
      </c>
      <c r="B43" s="380" t="s">
        <v>527</v>
      </c>
      <c r="C43">
        <v>80</v>
      </c>
      <c r="D43" s="390" t="s">
        <v>295</v>
      </c>
      <c r="E43" s="379"/>
      <c r="F43" s="379" t="str">
        <f>IF(AND(ISNUMBER(C43),ISNUMBER(E43)),C43*E43," ")</f>
        <v xml:space="preserve"> </v>
      </c>
    </row>
    <row r="44" spans="1:7" ht="14.4">
      <c r="A44" s="453"/>
      <c r="B44" s="390"/>
      <c r="C44"/>
      <c r="D44" s="390"/>
      <c r="E44" s="379"/>
      <c r="F44" s="379"/>
    </row>
    <row r="45" spans="1:7" s="380" customFormat="1">
      <c r="A45" s="393"/>
      <c r="B45" s="454" t="s">
        <v>505</v>
      </c>
      <c r="C45" s="434"/>
      <c r="D45" s="395"/>
      <c r="E45" s="438" t="s">
        <v>529</v>
      </c>
      <c r="F45" s="400">
        <f>SUM(F36:F43)</f>
        <v>0</v>
      </c>
      <c r="G45" s="379"/>
    </row>
    <row r="46" spans="1:7" s="380" customFormat="1">
      <c r="A46" s="393"/>
      <c r="B46" s="440"/>
      <c r="C46" s="441"/>
      <c r="D46" s="442"/>
      <c r="E46" s="443"/>
      <c r="F46" s="443"/>
      <c r="G46" s="379"/>
    </row>
    <row r="47" spans="1:7" s="431" customFormat="1">
      <c r="A47" s="423" t="s">
        <v>5</v>
      </c>
      <c r="B47" s="454" t="s">
        <v>546</v>
      </c>
      <c r="C47" s="430"/>
      <c r="D47" s="390"/>
      <c r="E47" s="380"/>
      <c r="F47" s="380"/>
      <c r="G47" s="422"/>
    </row>
    <row r="48" spans="1:7" s="431" customFormat="1">
      <c r="A48" s="388"/>
      <c r="B48" s="390" t="s">
        <v>533</v>
      </c>
      <c r="C48" s="430"/>
      <c r="D48" s="388"/>
      <c r="E48" s="444"/>
      <c r="F48" s="444"/>
      <c r="G48" s="422"/>
    </row>
    <row r="49" spans="1:7" s="380" customFormat="1" ht="17.25" customHeight="1">
      <c r="A49" s="388"/>
      <c r="B49" s="390" t="s">
        <v>553</v>
      </c>
      <c r="C49" s="430"/>
      <c r="D49" s="388"/>
      <c r="E49" s="444"/>
      <c r="F49" s="444"/>
    </row>
    <row r="50" spans="1:7" s="380" customFormat="1">
      <c r="A50" s="388"/>
      <c r="B50" s="390"/>
      <c r="C50" s="430"/>
      <c r="D50" s="388"/>
      <c r="E50" s="444"/>
      <c r="F50" s="444"/>
      <c r="G50" s="379"/>
    </row>
    <row r="51" spans="1:7" s="380" customFormat="1" ht="26.4">
      <c r="A51" s="455">
        <v>2001</v>
      </c>
      <c r="B51" s="456" t="s">
        <v>554</v>
      </c>
      <c r="C51" s="430">
        <v>45</v>
      </c>
      <c r="D51" s="390" t="s">
        <v>295</v>
      </c>
      <c r="E51" s="379"/>
      <c r="F51" s="379" t="str">
        <f t="shared" ref="F51:F52" si="2">IF(AND(ISNUMBER(C51),ISNUMBER(E51)),C51*E51," ")</f>
        <v xml:space="preserve"> </v>
      </c>
      <c r="G51" s="379"/>
    </row>
    <row r="52" spans="1:7" s="380" customFormat="1" ht="26.4">
      <c r="A52" s="455">
        <v>2002</v>
      </c>
      <c r="B52" s="456" t="s">
        <v>555</v>
      </c>
      <c r="C52" s="430">
        <v>25</v>
      </c>
      <c r="D52" s="390" t="s">
        <v>295</v>
      </c>
      <c r="E52" s="379"/>
      <c r="F52" s="379" t="str">
        <f t="shared" si="2"/>
        <v xml:space="preserve"> </v>
      </c>
      <c r="G52" s="379"/>
    </row>
    <row r="53" spans="1:7">
      <c r="A53" s="455">
        <v>2003</v>
      </c>
      <c r="B53" s="390" t="s">
        <v>556</v>
      </c>
      <c r="C53" s="449">
        <v>0.05</v>
      </c>
      <c r="D53" s="390"/>
      <c r="E53" s="379"/>
      <c r="F53" s="379">
        <f>IF(AND(ISNUMBER(C53)),C53*SUM(F51:F51)," ")</f>
        <v>0</v>
      </c>
    </row>
    <row r="54" spans="1:7">
      <c r="A54" s="455"/>
      <c r="B54" s="390"/>
      <c r="C54" s="449"/>
      <c r="D54" s="390"/>
      <c r="E54" s="379"/>
      <c r="F54" s="379"/>
    </row>
    <row r="55" spans="1:7">
      <c r="A55" s="447"/>
      <c r="B55" s="454" t="s">
        <v>546</v>
      </c>
      <c r="C55" s="434"/>
      <c r="E55" s="438" t="s">
        <v>529</v>
      </c>
      <c r="F55" s="400">
        <f>SUM(F51:F54)</f>
        <v>0</v>
      </c>
    </row>
    <row r="56" spans="1:7">
      <c r="A56" s="439"/>
      <c r="B56" s="440"/>
      <c r="C56" s="441"/>
      <c r="D56" s="442"/>
      <c r="E56" s="443"/>
      <c r="F56" s="443"/>
    </row>
    <row r="57" spans="1:7">
      <c r="A57" s="423" t="s">
        <v>84</v>
      </c>
      <c r="B57" s="593" t="s">
        <v>509</v>
      </c>
      <c r="D57" s="396"/>
      <c r="E57" s="422" t="str">
        <f>IF(AND(ISNUMBER(#REF!),ISNUMBER(#REF!)),ROUND((#REF!*#REF!+#REF!*#REF!*#REF!)*(1+#REF!)*#REF!*#REF!*#REF!,2)," ")</f>
        <v xml:space="preserve"> </v>
      </c>
      <c r="F57" s="422" t="str">
        <f>IF(AND(ISNUMBER(C57),ISNUMBER(E57)),C57*E57," ")</f>
        <v xml:space="preserve"> </v>
      </c>
    </row>
    <row r="58" spans="1:7">
      <c r="D58" s="396"/>
      <c r="E58" s="422" t="str">
        <f>IF(AND(ISNUMBER(#REF!),ISNUMBER(#REF!)),ROUND((#REF!*#REF!+#REF!*#REF!*#REF!)*(1+#REF!)*#REF!*#REF!*#REF!,2)," ")</f>
        <v xml:space="preserve"> </v>
      </c>
      <c r="F58" s="422" t="str">
        <f>IF(AND(ISNUMBER(C58),ISNUMBER(E58)),C58*E58," ")</f>
        <v xml:space="preserve"> </v>
      </c>
    </row>
    <row r="59" spans="1:7" ht="52.8">
      <c r="A59" s="429">
        <v>3001</v>
      </c>
      <c r="B59" s="380" t="s">
        <v>536</v>
      </c>
      <c r="C59" s="390">
        <v>1</v>
      </c>
      <c r="D59" s="391" t="s">
        <v>94</v>
      </c>
      <c r="E59" s="392"/>
      <c r="F59" s="379" t="str">
        <f>IF(AND(ISNUMBER(C59),ISNUMBER(E59)),C59*E59," ")</f>
        <v xml:space="preserve"> </v>
      </c>
    </row>
    <row r="60" spans="1:7" ht="26.4">
      <c r="A60" s="429">
        <f>A59+1</f>
        <v>3002</v>
      </c>
      <c r="B60" s="390" t="s">
        <v>538</v>
      </c>
      <c r="C60" s="390">
        <v>1</v>
      </c>
      <c r="D60" s="391" t="s">
        <v>94</v>
      </c>
      <c r="E60" s="392"/>
      <c r="F60" s="379" t="str">
        <f t="shared" ref="F60:F64" si="3">IF(AND(ISNUMBER(C60),ISNUMBER(E60)),C60*E60," ")</f>
        <v xml:space="preserve"> </v>
      </c>
    </row>
    <row r="61" spans="1:7">
      <c r="A61" s="429">
        <f t="shared" ref="A61:A64" si="4">A60+1</f>
        <v>3003</v>
      </c>
      <c r="B61" s="390" t="s">
        <v>540</v>
      </c>
      <c r="C61" s="390">
        <v>1</v>
      </c>
      <c r="D61" s="391" t="s">
        <v>94</v>
      </c>
      <c r="E61" s="392"/>
      <c r="F61" s="379" t="str">
        <f t="shared" si="3"/>
        <v xml:space="preserve"> </v>
      </c>
    </row>
    <row r="62" spans="1:7" ht="26.4">
      <c r="A62" s="429">
        <f t="shared" si="4"/>
        <v>3004</v>
      </c>
      <c r="B62" s="390" t="s">
        <v>541</v>
      </c>
      <c r="C62" s="390">
        <v>1</v>
      </c>
      <c r="D62" s="391" t="s">
        <v>94</v>
      </c>
      <c r="E62" s="392"/>
      <c r="F62" s="379" t="str">
        <f t="shared" si="3"/>
        <v xml:space="preserve"> </v>
      </c>
    </row>
    <row r="63" spans="1:7">
      <c r="A63" s="429">
        <f t="shared" si="4"/>
        <v>3005</v>
      </c>
      <c r="B63" s="390" t="s">
        <v>542</v>
      </c>
      <c r="C63" s="390">
        <v>8</v>
      </c>
      <c r="D63" s="391" t="s">
        <v>596</v>
      </c>
      <c r="E63" s="392">
        <v>50</v>
      </c>
      <c r="F63" s="379">
        <f t="shared" si="3"/>
        <v>400</v>
      </c>
    </row>
    <row r="64" spans="1:7">
      <c r="A64" s="429">
        <f t="shared" si="4"/>
        <v>3006</v>
      </c>
      <c r="B64" s="390" t="s">
        <v>543</v>
      </c>
      <c r="C64" s="390">
        <v>1</v>
      </c>
      <c r="D64" s="391" t="s">
        <v>94</v>
      </c>
      <c r="E64" s="392"/>
      <c r="F64" s="379" t="str">
        <f t="shared" si="3"/>
        <v xml:space="preserve"> </v>
      </c>
    </row>
    <row r="65" spans="1:6">
      <c r="D65" s="396"/>
      <c r="E65" s="397"/>
      <c r="F65" s="397"/>
    </row>
    <row r="66" spans="1:6">
      <c r="A66" s="450"/>
      <c r="B66" s="436"/>
      <c r="C66" s="390"/>
      <c r="D66" s="437"/>
      <c r="E66" s="438" t="s">
        <v>529</v>
      </c>
      <c r="F66" s="400">
        <f>SUM(F59:F65)</f>
        <v>400</v>
      </c>
    </row>
    <row r="67" spans="1:6" ht="17.399999999999999">
      <c r="A67" s="404"/>
      <c r="B67" s="405"/>
      <c r="C67" s="406"/>
      <c r="D67" s="407"/>
      <c r="E67" s="404"/>
      <c r="F67" s="418"/>
    </row>
    <row r="68" spans="1:6">
      <c r="A68" s="14"/>
      <c r="B68" s="409"/>
      <c r="C68" s="410"/>
      <c r="D68" s="29"/>
      <c r="E68" s="14"/>
      <c r="F68" s="416"/>
    </row>
    <row r="69" spans="1:6" ht="13.8">
      <c r="A69" s="80"/>
      <c r="B69" s="412"/>
      <c r="C69" s="413"/>
      <c r="D69" s="414"/>
      <c r="E69" s="80"/>
      <c r="F69" s="414"/>
    </row>
    <row r="70" spans="1:6">
      <c r="A70" s="14"/>
      <c r="B70" s="409"/>
      <c r="C70" s="410"/>
      <c r="D70" s="416"/>
      <c r="E70" s="14"/>
      <c r="F70" s="416"/>
    </row>
    <row r="71" spans="1:6" ht="17.399999999999999">
      <c r="A71" s="404"/>
      <c r="B71" s="405"/>
      <c r="C71" s="406"/>
      <c r="D71" s="417"/>
      <c r="E71" s="404"/>
      <c r="F71" s="418"/>
    </row>
    <row r="72" spans="1:6">
      <c r="A72" s="398"/>
      <c r="B72" s="593"/>
      <c r="C72" s="593"/>
      <c r="D72" s="399"/>
      <c r="E72" s="400"/>
      <c r="F72" s="400"/>
    </row>
    <row r="73" spans="1:6">
      <c r="A73" s="388"/>
      <c r="B73" s="390"/>
      <c r="C73" s="390"/>
      <c r="D73" s="391"/>
      <c r="E73" s="392"/>
      <c r="F73" s="392"/>
    </row>
    <row r="74" spans="1:6" ht="13.8">
      <c r="A74" s="398"/>
      <c r="B74" s="419"/>
      <c r="C74" s="593"/>
      <c r="D74" s="399"/>
      <c r="E74" s="400"/>
      <c r="F74" s="400"/>
    </row>
    <row r="75" spans="1:6">
      <c r="A75" s="451"/>
      <c r="B75" s="436"/>
      <c r="C75" s="436"/>
      <c r="D75" s="437"/>
      <c r="E75" s="452"/>
      <c r="F75" s="452"/>
    </row>
    <row r="76" spans="1:6">
      <c r="A76" s="451"/>
      <c r="B76" s="436"/>
      <c r="C76" s="436"/>
      <c r="D76" s="437"/>
      <c r="E76" s="452"/>
      <c r="F76" s="452"/>
    </row>
  </sheetData>
  <sheetProtection algorithmName="SHA-512" hashValue="qDXBbBe0Qi0Ga+duNhQ9reJyV6RU6tRTmJIBverbbz7KtVgB2AESE6KIYYvyRvtKS7dEWuTuI+eoR0dZqnwtUQ==" saltValue="duxZMYQZdVYn/ehkYx9Cag==" spinCount="100000" sheet="1" objects="1" scenarios="1"/>
  <protectedRanges>
    <protectedRange sqref="E36:E62" name="Obseg2"/>
    <protectedRange sqref="E64" name="Obseg1"/>
  </protectedRanges>
  <mergeCells count="1">
    <mergeCell ref="B4:E4"/>
  </mergeCells>
  <conditionalFormatting sqref="E39">
    <cfRule type="cellIs" dxfId="3" priority="1" stopIfTrue="1" operator="equal">
      <formula>F39</formula>
    </cfRule>
  </conditionalFormatting>
  <pageMargins left="0.70866141732283472" right="0.70866141732283472" top="0.74803149606299213" bottom="0.74803149606299213" header="0.31496062992125984" footer="0.31496062992125984"/>
  <pageSetup paperSize="9" scale="98" firstPageNumber="54" fitToHeight="0" orientation="portrait" useFirstPageNumber="1" r:id="rId1"/>
  <headerFooter>
    <oddHeader>&amp;RZAŠČITA EE OMREŽJA</oddHeader>
    <oddFooter>&amp;R&amp;P od &amp;[75</oddFooter>
  </headerFooter>
  <rowBreaks count="1" manualBreakCount="1">
    <brk id="31"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98C011-AE2F-47AB-A074-8F77399F3FDA}">
  <dimension ref="A1:G108"/>
  <sheetViews>
    <sheetView view="pageBreakPreview" topLeftCell="A7" zoomScale="90" zoomScaleNormal="100" zoomScaleSheetLayoutView="90" workbookViewId="0">
      <selection activeCell="E22" sqref="E22"/>
    </sheetView>
  </sheetViews>
  <sheetFormatPr defaultColWidth="9.109375" defaultRowHeight="13.2"/>
  <cols>
    <col min="1" max="1" width="5.6640625" style="393" customWidth="1"/>
    <col min="2" max="2" width="46.5546875" style="395" customWidth="1"/>
    <col min="3" max="3" width="5.6640625" style="390" customWidth="1"/>
    <col min="4" max="4" width="5.6640625" style="395" customWidth="1"/>
    <col min="5" max="6" width="12.6640625" style="395" customWidth="1"/>
    <col min="7" max="16384" width="9.109375" style="395"/>
  </cols>
  <sheetData>
    <row r="1" spans="1:7" s="380" customFormat="1" ht="13.8">
      <c r="A1" s="376"/>
      <c r="B1" s="377"/>
      <c r="C1" s="378"/>
      <c r="D1" s="378"/>
      <c r="E1" s="378"/>
      <c r="F1" s="378"/>
      <c r="G1" s="379"/>
    </row>
    <row r="2" spans="1:7" s="380" customFormat="1" ht="13.8">
      <c r="A2" s="381"/>
      <c r="B2" s="382"/>
      <c r="C2" s="378"/>
      <c r="D2" s="378"/>
      <c r="E2" s="383"/>
      <c r="F2" s="383"/>
      <c r="G2" s="379"/>
    </row>
    <row r="3" spans="1:7" s="380" customFormat="1" ht="14.4">
      <c r="A3" s="381"/>
      <c r="B3" s="384" t="s">
        <v>496</v>
      </c>
      <c r="C3" s="378"/>
      <c r="D3" s="378"/>
      <c r="E3" s="383"/>
      <c r="F3" s="383"/>
      <c r="G3" s="379"/>
    </row>
    <row r="4" spans="1:7" s="380" customFormat="1" ht="41.25" customHeight="1">
      <c r="A4" s="385"/>
      <c r="B4" s="686" t="s">
        <v>557</v>
      </c>
      <c r="C4" s="686"/>
      <c r="D4" s="686"/>
      <c r="E4" s="686"/>
      <c r="F4" s="383"/>
      <c r="G4" s="379"/>
    </row>
    <row r="5" spans="1:7" s="380" customFormat="1" ht="30" customHeight="1">
      <c r="A5" s="385"/>
      <c r="B5" s="386"/>
      <c r="C5" s="378"/>
      <c r="D5" s="378"/>
      <c r="E5" s="383"/>
      <c r="F5" s="383"/>
      <c r="G5" s="379"/>
    </row>
    <row r="6" spans="1:7" s="380" customFormat="1" ht="13.8">
      <c r="A6" s="385"/>
      <c r="B6" s="386" t="s">
        <v>558</v>
      </c>
      <c r="C6" s="378"/>
      <c r="D6" s="378"/>
      <c r="E6" s="383"/>
      <c r="F6" s="383"/>
      <c r="G6" s="379"/>
    </row>
    <row r="7" spans="1:7" s="380" customFormat="1" ht="30" customHeight="1">
      <c r="A7" s="385"/>
      <c r="B7" s="386"/>
      <c r="C7" s="378"/>
      <c r="D7" s="378"/>
      <c r="E7" s="383"/>
      <c r="F7" s="383"/>
      <c r="G7" s="379"/>
    </row>
    <row r="8" spans="1:7" s="380" customFormat="1" ht="14.4">
      <c r="A8" s="385"/>
      <c r="B8" s="384" t="s">
        <v>499</v>
      </c>
      <c r="C8" s="378"/>
      <c r="D8" s="378"/>
      <c r="E8" s="383"/>
      <c r="F8" s="383"/>
      <c r="G8" s="379"/>
    </row>
    <row r="9" spans="1:7" s="380" customFormat="1" ht="13.8">
      <c r="A9" s="385"/>
      <c r="B9" s="387" t="s">
        <v>559</v>
      </c>
      <c r="C9" s="378"/>
      <c r="D9" s="378"/>
      <c r="E9" s="383"/>
      <c r="F9" s="383"/>
      <c r="G9" s="379"/>
    </row>
    <row r="10" spans="1:7" s="380" customFormat="1" ht="30" customHeight="1">
      <c r="A10" s="385"/>
      <c r="B10" s="386"/>
      <c r="C10" s="378"/>
      <c r="D10" s="378"/>
      <c r="E10" s="383"/>
      <c r="F10" s="383"/>
      <c r="G10" s="379"/>
    </row>
    <row r="11" spans="1:7" s="380" customFormat="1" ht="14.4">
      <c r="A11" s="385"/>
      <c r="B11" s="384" t="s">
        <v>501</v>
      </c>
      <c r="C11" s="378"/>
      <c r="D11" s="378"/>
      <c r="E11" s="383"/>
      <c r="F11" s="383"/>
      <c r="G11" s="379"/>
    </row>
    <row r="12" spans="1:7" s="380" customFormat="1" ht="13.8">
      <c r="A12" s="385"/>
      <c r="B12" s="387" t="s">
        <v>502</v>
      </c>
      <c r="C12" s="378"/>
      <c r="D12" s="378"/>
      <c r="E12" s="383"/>
      <c r="F12" s="383"/>
      <c r="G12" s="379"/>
    </row>
    <row r="13" spans="1:7" s="380" customFormat="1" ht="13.8">
      <c r="A13" s="385"/>
      <c r="B13" s="387" t="s">
        <v>503</v>
      </c>
      <c r="C13" s="378"/>
      <c r="D13" s="378"/>
      <c r="E13" s="383"/>
      <c r="F13" s="383"/>
      <c r="G13" s="379"/>
    </row>
    <row r="14" spans="1:7" s="380" customFormat="1" ht="13.8">
      <c r="A14" s="385"/>
      <c r="B14" s="387"/>
      <c r="C14" s="378"/>
      <c r="D14" s="378"/>
      <c r="E14" s="383"/>
      <c r="F14" s="383"/>
      <c r="G14" s="379"/>
    </row>
    <row r="15" spans="1:7" s="380" customFormat="1" ht="13.8">
      <c r="A15" s="385"/>
      <c r="B15" s="387"/>
      <c r="C15" s="378"/>
      <c r="D15" s="378"/>
      <c r="E15" s="383"/>
      <c r="F15" s="383"/>
      <c r="G15" s="379"/>
    </row>
    <row r="16" spans="1:7" s="380" customFormat="1" ht="15.6">
      <c r="A16" s="388"/>
      <c r="B16" s="389" t="s">
        <v>504</v>
      </c>
      <c r="C16" s="390"/>
      <c r="D16" s="391"/>
      <c r="E16" s="392" t="str">
        <f>IF(AND(ISNUMBER(#REF!),ISNUMBER(#REF!)),ROUND((#REF!*#REF!/(1-#REF!)+#REF!*#REF!*#REF!)*#REF!*#REF!*#REF!,0)," ")</f>
        <v xml:space="preserve"> </v>
      </c>
      <c r="F16" s="392" t="str">
        <f>IF(AND(ISNUMBER(C16),ISNUMBER(E16)),C16*E16," ")</f>
        <v xml:space="preserve"> </v>
      </c>
      <c r="G16" s="379"/>
    </row>
    <row r="17" spans="1:7" s="380" customFormat="1" ht="15.6">
      <c r="A17" s="393"/>
      <c r="B17" s="394"/>
      <c r="C17" s="390"/>
      <c r="D17" s="396"/>
      <c r="E17" s="397"/>
      <c r="F17" s="397"/>
      <c r="G17" s="379"/>
    </row>
    <row r="18" spans="1:7" s="390" customFormat="1">
      <c r="A18" s="398" t="s">
        <v>3</v>
      </c>
      <c r="B18" s="593" t="s">
        <v>505</v>
      </c>
      <c r="C18" s="593"/>
      <c r="D18" s="399"/>
      <c r="E18" s="400" t="str">
        <f>IF(AND(ISNUMBER(#REF!),ISNUMBER(#REF!)),ROUND((#REF!*#REF!/(1-#REF!)+#REF!*#REF!*#REF!)*#REF!*#REF!*#REF!,0)," ")</f>
        <v xml:space="preserve"> </v>
      </c>
      <c r="F18" s="400">
        <f>+F54</f>
        <v>0</v>
      </c>
    </row>
    <row r="19" spans="1:7" s="390" customFormat="1">
      <c r="A19" s="398" t="s">
        <v>5</v>
      </c>
      <c r="B19" s="593" t="s">
        <v>560</v>
      </c>
      <c r="C19" s="593"/>
      <c r="D19" s="399"/>
      <c r="E19" s="400" t="str">
        <f>IF(AND(ISNUMBER(#REF!),ISNUMBER(#REF!)),ROUND((#REF!*#REF!/(1-#REF!)+#REF!*#REF!*#REF!)*#REF!*#REF!*#REF!,0)," ")</f>
        <v xml:space="preserve"> </v>
      </c>
      <c r="F19" s="400">
        <f>+F67</f>
        <v>0</v>
      </c>
    </row>
    <row r="20" spans="1:7" s="390" customFormat="1">
      <c r="A20" s="423" t="s">
        <v>84</v>
      </c>
      <c r="B20" s="593" t="s">
        <v>561</v>
      </c>
      <c r="C20" s="593"/>
      <c r="D20" s="399"/>
      <c r="E20" s="400"/>
      <c r="F20" s="400">
        <f>+F77</f>
        <v>0</v>
      </c>
    </row>
    <row r="21" spans="1:7" s="390" customFormat="1">
      <c r="A21" s="423" t="s">
        <v>86</v>
      </c>
      <c r="B21" s="593" t="s">
        <v>562</v>
      </c>
      <c r="C21" s="593"/>
      <c r="D21" s="399"/>
      <c r="E21" s="400"/>
      <c r="F21" s="400">
        <f>+F84</f>
        <v>0</v>
      </c>
    </row>
    <row r="22" spans="1:7" s="390" customFormat="1">
      <c r="A22" s="398" t="s">
        <v>95</v>
      </c>
      <c r="B22" s="593" t="s">
        <v>563</v>
      </c>
      <c r="C22" s="593"/>
      <c r="D22" s="399"/>
      <c r="E22" s="400"/>
      <c r="F22" s="400">
        <f>+F94</f>
        <v>0</v>
      </c>
    </row>
    <row r="23" spans="1:7" s="390" customFormat="1">
      <c r="A23" s="398" t="s">
        <v>88</v>
      </c>
      <c r="B23" s="593" t="s">
        <v>509</v>
      </c>
      <c r="C23" s="593"/>
      <c r="D23" s="399"/>
      <c r="E23" s="400"/>
      <c r="F23" s="400">
        <f>+F103</f>
        <v>0</v>
      </c>
    </row>
    <row r="24" spans="1:7" s="390" customFormat="1">
      <c r="A24" s="423"/>
      <c r="B24" s="593"/>
      <c r="C24" s="402"/>
      <c r="D24" s="403"/>
      <c r="E24" s="399"/>
      <c r="F24" s="400"/>
    </row>
    <row r="25" spans="1:7" s="390" customFormat="1">
      <c r="A25" s="398"/>
      <c r="B25" s="593"/>
      <c r="C25" s="593"/>
      <c r="D25" s="399"/>
      <c r="E25" s="400"/>
      <c r="F25" s="400"/>
    </row>
    <row r="26" spans="1:7" s="390" customFormat="1" ht="17.399999999999999">
      <c r="A26" s="404"/>
      <c r="B26" s="405" t="s">
        <v>510</v>
      </c>
      <c r="C26" s="404"/>
      <c r="D26" s="407"/>
      <c r="E26" s="404"/>
      <c r="F26" s="418">
        <f>SUM(F18:F25)</f>
        <v>0</v>
      </c>
    </row>
    <row r="27" spans="1:7" s="390" customFormat="1">
      <c r="A27" s="14"/>
      <c r="B27" s="409"/>
      <c r="C27" s="14"/>
      <c r="D27" s="29"/>
      <c r="E27" s="14"/>
      <c r="F27" s="416"/>
    </row>
    <row r="28" spans="1:7" s="390" customFormat="1" ht="13.8">
      <c r="A28" s="80"/>
      <c r="B28" s="412" t="s">
        <v>511</v>
      </c>
      <c r="C28" s="80"/>
      <c r="D28" s="414"/>
      <c r="E28" s="80"/>
      <c r="F28" s="414">
        <f>F26*0.22</f>
        <v>0</v>
      </c>
    </row>
    <row r="29" spans="1:7" s="390" customFormat="1">
      <c r="A29" s="14"/>
      <c r="B29" s="409"/>
      <c r="C29" s="14"/>
      <c r="D29" s="416"/>
      <c r="E29" s="14"/>
      <c r="F29" s="416"/>
    </row>
    <row r="30" spans="1:7" s="390" customFormat="1" ht="17.399999999999999">
      <c r="A30" s="404"/>
      <c r="B30" s="405" t="s">
        <v>512</v>
      </c>
      <c r="C30" s="404"/>
      <c r="D30" s="417"/>
      <c r="E30" s="404"/>
      <c r="F30" s="418">
        <f>F26+F28</f>
        <v>0</v>
      </c>
    </row>
    <row r="31" spans="1:7" s="390" customFormat="1" ht="17.399999999999999">
      <c r="A31" s="404"/>
      <c r="B31" s="405"/>
      <c r="C31" s="404"/>
      <c r="D31" s="417"/>
      <c r="E31" s="404"/>
      <c r="F31" s="418"/>
    </row>
    <row r="32" spans="1:7">
      <c r="A32" s="398"/>
      <c r="B32" s="593"/>
      <c r="C32" s="593"/>
      <c r="D32" s="399"/>
      <c r="E32" s="400"/>
      <c r="F32" s="400"/>
    </row>
    <row r="33" spans="1:7">
      <c r="A33" s="398"/>
      <c r="B33" s="593"/>
      <c r="C33" s="593"/>
      <c r="D33" s="399"/>
      <c r="E33" s="400"/>
      <c r="F33" s="400"/>
    </row>
    <row r="34" spans="1:7" s="390" customFormat="1">
      <c r="A34" s="388"/>
      <c r="B34" s="390" t="s">
        <v>513</v>
      </c>
      <c r="D34" s="391"/>
      <c r="E34" s="392"/>
      <c r="F34" s="392"/>
    </row>
    <row r="35" spans="1:7" s="390" customFormat="1" ht="41.4">
      <c r="A35" s="398"/>
      <c r="B35" s="419" t="s">
        <v>514</v>
      </c>
      <c r="C35" s="593"/>
      <c r="D35" s="399"/>
      <c r="E35" s="400"/>
      <c r="F35" s="400"/>
    </row>
    <row r="36" spans="1:7" s="380" customFormat="1">
      <c r="A36" s="420" t="s">
        <v>515</v>
      </c>
      <c r="B36" s="420" t="s">
        <v>516</v>
      </c>
      <c r="C36" s="420" t="s">
        <v>517</v>
      </c>
      <c r="D36" s="420" t="s">
        <v>518</v>
      </c>
      <c r="E36" s="421" t="s">
        <v>519</v>
      </c>
      <c r="F36" s="421" t="s">
        <v>520</v>
      </c>
      <c r="G36" s="379"/>
    </row>
    <row r="37" spans="1:7" s="380" customFormat="1">
      <c r="A37" s="393"/>
      <c r="B37" s="395"/>
      <c r="C37" s="390"/>
      <c r="D37" s="396"/>
      <c r="E37" s="422" t="str">
        <f>IF(AND(ISNUMBER(#REF!),ISNUMBER(#REF!)),ROUND((#REF!*#REF!+#REF!*#REF!*#REF!)*(1+#REF!)*#REF!*#REF!*#REF!,2)," ")</f>
        <v xml:space="preserve"> </v>
      </c>
      <c r="F37" s="422" t="str">
        <f>IF(AND(ISNUMBER(C37),ISNUMBER(E37)),C37*E37," ")</f>
        <v xml:space="preserve"> </v>
      </c>
      <c r="G37" s="379"/>
    </row>
    <row r="38" spans="1:7" s="380" customFormat="1">
      <c r="A38" s="439"/>
      <c r="B38" s="440"/>
      <c r="C38" s="457"/>
      <c r="D38" s="442"/>
      <c r="E38" s="443"/>
      <c r="F38" s="443"/>
    </row>
    <row r="39" spans="1:7" s="380" customFormat="1">
      <c r="A39" s="423" t="s">
        <v>3</v>
      </c>
      <c r="B39" s="593" t="s">
        <v>505</v>
      </c>
      <c r="C39" s="390"/>
      <c r="D39" s="390"/>
      <c r="E39" s="379" t="s">
        <v>96</v>
      </c>
      <c r="F39" s="424"/>
      <c r="G39" s="379"/>
    </row>
    <row r="40" spans="1:7" s="380" customFormat="1" ht="13.8">
      <c r="A40" s="425"/>
      <c r="B40" s="426"/>
      <c r="C40" s="378"/>
      <c r="D40" s="427"/>
      <c r="E40" s="422"/>
      <c r="F40" s="428"/>
      <c r="G40" s="379"/>
    </row>
    <row r="41" spans="1:7" s="380" customFormat="1" ht="39.6">
      <c r="A41" s="429">
        <v>1001</v>
      </c>
      <c r="B41" s="390" t="s">
        <v>564</v>
      </c>
      <c r="C41" s="430">
        <v>0.5</v>
      </c>
      <c r="D41" s="390" t="s">
        <v>20</v>
      </c>
      <c r="E41" s="458"/>
      <c r="F41" s="379" t="str">
        <f t="shared" ref="F41:F52" si="0">IF(AND(ISNUMBER(C41),ISNUMBER(E41)),C41*E41," ")</f>
        <v xml:space="preserve"> </v>
      </c>
      <c r="G41" s="379"/>
    </row>
    <row r="42" spans="1:7" s="380" customFormat="1" ht="39.6">
      <c r="A42" s="429">
        <v>1002</v>
      </c>
      <c r="B42" s="390" t="s">
        <v>565</v>
      </c>
      <c r="C42" s="390">
        <v>0.8</v>
      </c>
      <c r="D42" s="390" t="s">
        <v>20</v>
      </c>
      <c r="E42" s="458"/>
      <c r="F42" s="379" t="str">
        <f t="shared" si="0"/>
        <v xml:space="preserve"> </v>
      </c>
    </row>
    <row r="43" spans="1:7" s="380" customFormat="1" ht="132">
      <c r="A43" s="429">
        <v>1003</v>
      </c>
      <c r="B43" s="390" t="s">
        <v>566</v>
      </c>
      <c r="C43" s="457">
        <v>100</v>
      </c>
      <c r="D43" s="459" t="s">
        <v>295</v>
      </c>
      <c r="E43" s="458"/>
      <c r="F43" s="379" t="str">
        <f t="shared" si="0"/>
        <v xml:space="preserve"> </v>
      </c>
    </row>
    <row r="44" spans="1:7" s="380" customFormat="1" ht="132">
      <c r="A44" s="429">
        <v>1004</v>
      </c>
      <c r="B44" s="390" t="s">
        <v>567</v>
      </c>
      <c r="C44" s="457">
        <v>300</v>
      </c>
      <c r="D44" s="459" t="s">
        <v>295</v>
      </c>
      <c r="E44" s="458"/>
      <c r="F44" s="379" t="str">
        <f t="shared" si="0"/>
        <v xml:space="preserve"> </v>
      </c>
    </row>
    <row r="45" spans="1:7" s="431" customFormat="1" ht="145.19999999999999">
      <c r="A45" s="429">
        <v>1005</v>
      </c>
      <c r="B45" s="390" t="s">
        <v>568</v>
      </c>
      <c r="C45" s="390">
        <v>120</v>
      </c>
      <c r="D45" s="390" t="s">
        <v>295</v>
      </c>
      <c r="E45" s="458"/>
      <c r="F45" s="379" t="str">
        <f t="shared" si="0"/>
        <v xml:space="preserve"> </v>
      </c>
    </row>
    <row r="46" spans="1:7" s="431" customFormat="1" ht="89.25" customHeight="1">
      <c r="A46" s="429">
        <v>1006</v>
      </c>
      <c r="B46" s="390" t="s">
        <v>569</v>
      </c>
      <c r="C46" s="430">
        <v>100</v>
      </c>
      <c r="D46" s="390" t="s">
        <v>295</v>
      </c>
      <c r="E46" s="458"/>
      <c r="F46" s="379" t="str">
        <f t="shared" si="0"/>
        <v xml:space="preserve"> </v>
      </c>
    </row>
    <row r="47" spans="1:7" s="380" customFormat="1" ht="27.75" customHeight="1">
      <c r="A47" s="429">
        <v>1007</v>
      </c>
      <c r="B47" s="390" t="s">
        <v>570</v>
      </c>
      <c r="C47" s="430">
        <v>15</v>
      </c>
      <c r="D47" s="390" t="s">
        <v>35</v>
      </c>
      <c r="E47" s="458"/>
      <c r="F47" s="379" t="str">
        <f t="shared" si="0"/>
        <v xml:space="preserve"> </v>
      </c>
      <c r="G47" s="379"/>
    </row>
    <row r="48" spans="1:7" s="431" customFormat="1" ht="52.5" customHeight="1">
      <c r="A48" s="429">
        <v>1008</v>
      </c>
      <c r="B48" s="390" t="s">
        <v>571</v>
      </c>
      <c r="C48" s="40">
        <v>1</v>
      </c>
      <c r="D48" s="390" t="s">
        <v>22</v>
      </c>
      <c r="E48" s="458"/>
      <c r="F48" s="379" t="str">
        <f t="shared" si="0"/>
        <v xml:space="preserve"> </v>
      </c>
      <c r="G48" s="422"/>
    </row>
    <row r="49" spans="1:7" s="431" customFormat="1" ht="90" customHeight="1">
      <c r="A49" s="429">
        <v>1009</v>
      </c>
      <c r="B49" s="390" t="s">
        <v>572</v>
      </c>
      <c r="C49" s="430">
        <v>8</v>
      </c>
      <c r="D49" s="390" t="s">
        <v>22</v>
      </c>
      <c r="E49" s="458"/>
      <c r="F49" s="379" t="str">
        <f t="shared" si="0"/>
        <v xml:space="preserve"> </v>
      </c>
      <c r="G49" s="422"/>
    </row>
    <row r="50" spans="1:7" ht="26.4">
      <c r="A50" s="429">
        <v>1010</v>
      </c>
      <c r="B50" s="460" t="s">
        <v>573</v>
      </c>
      <c r="C50" s="430">
        <v>2</v>
      </c>
      <c r="D50" s="390" t="s">
        <v>22</v>
      </c>
      <c r="E50" s="379"/>
      <c r="F50" s="379" t="str">
        <f t="shared" si="0"/>
        <v xml:space="preserve"> </v>
      </c>
    </row>
    <row r="51" spans="1:7" s="380" customFormat="1" ht="26.4">
      <c r="A51" s="429">
        <v>1011</v>
      </c>
      <c r="B51" s="390" t="s">
        <v>574</v>
      </c>
      <c r="C51" s="390">
        <v>1</v>
      </c>
      <c r="D51" s="390" t="s">
        <v>94</v>
      </c>
      <c r="E51" s="458"/>
      <c r="F51" s="379" t="str">
        <f t="shared" si="0"/>
        <v xml:space="preserve"> </v>
      </c>
    </row>
    <row r="52" spans="1:7" s="380" customFormat="1" ht="26.4">
      <c r="A52" s="429">
        <v>1012</v>
      </c>
      <c r="B52" s="390" t="s">
        <v>575</v>
      </c>
      <c r="C52" s="390">
        <v>8</v>
      </c>
      <c r="D52" s="390" t="s">
        <v>22</v>
      </c>
      <c r="E52" s="458"/>
      <c r="F52" s="379" t="str">
        <f t="shared" si="0"/>
        <v xml:space="preserve"> </v>
      </c>
    </row>
    <row r="53" spans="1:7" s="380" customFormat="1">
      <c r="A53" s="435"/>
      <c r="B53" s="390"/>
      <c r="C53" s="390"/>
      <c r="D53" s="390"/>
      <c r="E53" s="458"/>
      <c r="F53" s="400"/>
    </row>
    <row r="54" spans="1:7" s="380" customFormat="1">
      <c r="A54" s="435"/>
      <c r="B54" s="436"/>
      <c r="C54" s="390"/>
      <c r="D54" s="437"/>
      <c r="E54" s="461" t="s">
        <v>529</v>
      </c>
      <c r="F54" s="400">
        <f>SUM(F41:F52)</f>
        <v>0</v>
      </c>
    </row>
    <row r="55" spans="1:7" s="380" customFormat="1">
      <c r="A55" s="435"/>
      <c r="B55" s="436"/>
      <c r="C55" s="390"/>
      <c r="D55" s="437"/>
      <c r="E55" s="461"/>
      <c r="F55" s="400"/>
    </row>
    <row r="56" spans="1:7" s="380" customFormat="1">
      <c r="A56" s="423" t="s">
        <v>5</v>
      </c>
      <c r="B56" s="593" t="s">
        <v>560</v>
      </c>
      <c r="C56" s="390"/>
      <c r="D56" s="437"/>
      <c r="E56" s="461"/>
      <c r="F56" s="400"/>
    </row>
    <row r="57" spans="1:7" s="380" customFormat="1">
      <c r="A57" s="435"/>
      <c r="B57" s="436"/>
      <c r="C57" s="390"/>
      <c r="D57" s="437"/>
      <c r="E57" s="461"/>
      <c r="F57" s="400"/>
    </row>
    <row r="58" spans="1:7" s="380" customFormat="1" ht="26.4">
      <c r="A58" s="429">
        <v>2001</v>
      </c>
      <c r="B58" s="390" t="s">
        <v>576</v>
      </c>
      <c r="C58" s="390">
        <v>550</v>
      </c>
      <c r="D58" s="391" t="s">
        <v>295</v>
      </c>
      <c r="E58" s="462"/>
      <c r="F58" s="379" t="str">
        <f>IF(AND(ISNUMBER(C58),ISNUMBER(E58)),C58*E58," ")</f>
        <v xml:space="preserve"> </v>
      </c>
    </row>
    <row r="59" spans="1:7" s="380" customFormat="1">
      <c r="A59" s="429">
        <v>2002</v>
      </c>
      <c r="B59" s="390" t="s">
        <v>577</v>
      </c>
      <c r="C59" s="390">
        <v>50</v>
      </c>
      <c r="D59" s="391" t="s">
        <v>295</v>
      </c>
      <c r="E59" s="462"/>
      <c r="F59" s="379" t="str">
        <f t="shared" ref="F59:F62" si="1">IF(AND(ISNUMBER(C59),ISNUMBER(E59)),C59*E59," ")</f>
        <v xml:space="preserve"> </v>
      </c>
    </row>
    <row r="60" spans="1:7" s="431" customFormat="1" ht="39.6">
      <c r="A60" s="429">
        <v>2003</v>
      </c>
      <c r="B60" s="390" t="s">
        <v>578</v>
      </c>
      <c r="C60" s="441">
        <v>140</v>
      </c>
      <c r="D60" s="459" t="s">
        <v>295</v>
      </c>
      <c r="E60" s="458"/>
      <c r="F60" s="379" t="str">
        <f t="shared" si="1"/>
        <v xml:space="preserve"> </v>
      </c>
      <c r="G60" s="422"/>
    </row>
    <row r="61" spans="1:7" s="380" customFormat="1">
      <c r="A61" s="429">
        <v>2004</v>
      </c>
      <c r="B61" s="390" t="s">
        <v>579</v>
      </c>
      <c r="C61" s="390">
        <v>45</v>
      </c>
      <c r="D61" s="391" t="s">
        <v>295</v>
      </c>
      <c r="E61" s="462"/>
      <c r="F61" s="379" t="str">
        <f t="shared" si="1"/>
        <v xml:space="preserve"> </v>
      </c>
    </row>
    <row r="62" spans="1:7" s="380" customFormat="1" ht="26.4">
      <c r="A62" s="429">
        <v>2005</v>
      </c>
      <c r="B62" s="390" t="s">
        <v>580</v>
      </c>
      <c r="C62" s="390">
        <v>1</v>
      </c>
      <c r="D62" s="391" t="s">
        <v>22</v>
      </c>
      <c r="E62" s="462"/>
      <c r="F62" s="379" t="str">
        <f t="shared" si="1"/>
        <v xml:space="preserve"> </v>
      </c>
    </row>
    <row r="63" spans="1:7" s="380" customFormat="1" ht="52.8">
      <c r="A63" s="429">
        <v>2006</v>
      </c>
      <c r="B63" s="390" t="s">
        <v>581</v>
      </c>
      <c r="C63" s="390">
        <v>1</v>
      </c>
      <c r="D63" s="391" t="s">
        <v>22</v>
      </c>
      <c r="E63" s="462"/>
      <c r="F63" s="379" t="str">
        <f>IF(AND(ISNUMBER(C63),ISNUMBER(E63)),C63*E63," ")</f>
        <v xml:space="preserve"> </v>
      </c>
    </row>
    <row r="64" spans="1:7" s="380" customFormat="1" ht="76.5" customHeight="1">
      <c r="A64" s="429">
        <v>2007</v>
      </c>
      <c r="B64" s="390" t="s">
        <v>582</v>
      </c>
      <c r="C64" s="390">
        <v>1</v>
      </c>
      <c r="D64" s="391" t="s">
        <v>94</v>
      </c>
      <c r="E64" s="462"/>
      <c r="F64" s="379" t="str">
        <f t="shared" ref="F64:F65" si="2">IF(AND(ISNUMBER(C64),ISNUMBER(E64)),C64*E64," ")</f>
        <v xml:space="preserve"> </v>
      </c>
    </row>
    <row r="65" spans="1:7" s="380" customFormat="1">
      <c r="A65" s="429">
        <v>2008</v>
      </c>
      <c r="B65" s="390" t="s">
        <v>583</v>
      </c>
      <c r="C65" s="390">
        <v>10</v>
      </c>
      <c r="D65" s="391" t="s">
        <v>22</v>
      </c>
      <c r="E65" s="462"/>
      <c r="F65" s="379" t="str">
        <f t="shared" si="2"/>
        <v xml:space="preserve"> </v>
      </c>
    </row>
    <row r="66" spans="1:7" s="431" customFormat="1">
      <c r="A66" s="429"/>
      <c r="B66" s="390"/>
      <c r="C66" s="40"/>
      <c r="D66" s="390"/>
      <c r="E66" s="458"/>
      <c r="F66" s="379"/>
      <c r="G66" s="422"/>
    </row>
    <row r="67" spans="1:7" s="431" customFormat="1">
      <c r="A67" s="429"/>
      <c r="B67" s="390"/>
      <c r="C67" s="40"/>
      <c r="D67" s="390"/>
      <c r="E67" s="461" t="s">
        <v>529</v>
      </c>
      <c r="F67" s="400">
        <f>SUM(F58:F65)</f>
        <v>0</v>
      </c>
      <c r="G67" s="422"/>
    </row>
    <row r="68" spans="1:7" s="390" customFormat="1" ht="15.75" customHeight="1">
      <c r="A68" s="398" t="s">
        <v>84</v>
      </c>
      <c r="B68" s="593" t="s">
        <v>561</v>
      </c>
      <c r="D68" s="396"/>
      <c r="E68" s="463"/>
      <c r="F68" s="418"/>
      <c r="G68" s="392"/>
    </row>
    <row r="69" spans="1:7" s="390" customFormat="1">
      <c r="A69" s="393"/>
      <c r="B69" s="395"/>
      <c r="D69" s="396"/>
      <c r="E69" s="464" t="str">
        <f>IF(AND(ISNUMBER(#REF!),ISNUMBER(#REF!)),ROUND((#REF!*#REF!+#REF!*#REF!*#REF!)*(1+#REF!)*#REF!*#REF!*#REF!,2)," ")</f>
        <v xml:space="preserve"> </v>
      </c>
      <c r="F69" s="422" t="str">
        <f>IF(AND(ISNUMBER(C69),ISNUMBER(E69)),C69*E69," ")</f>
        <v xml:space="preserve"> </v>
      </c>
      <c r="G69" s="400"/>
    </row>
    <row r="70" spans="1:7">
      <c r="A70" s="429">
        <v>3001</v>
      </c>
      <c r="B70" s="390" t="s">
        <v>584</v>
      </c>
      <c r="C70" s="390">
        <v>140</v>
      </c>
      <c r="D70" s="391" t="s">
        <v>295</v>
      </c>
      <c r="E70" s="462"/>
      <c r="F70" s="379" t="str">
        <f t="shared" ref="F70" si="3">IF(AND(ISNUMBER(C70),ISNUMBER(E70)),C70*E70," ")</f>
        <v xml:space="preserve"> </v>
      </c>
    </row>
    <row r="71" spans="1:7">
      <c r="A71" s="429">
        <v>3002</v>
      </c>
      <c r="B71" s="390" t="s">
        <v>585</v>
      </c>
      <c r="C71" s="390">
        <v>120</v>
      </c>
      <c r="D71" s="391" t="s">
        <v>295</v>
      </c>
      <c r="E71" s="462"/>
      <c r="F71" s="379" t="str">
        <f>IF(AND(ISNUMBER(C71),ISNUMBER(E71)),C71*E71," ")</f>
        <v xml:space="preserve"> </v>
      </c>
    </row>
    <row r="72" spans="1:7">
      <c r="A72" s="429">
        <v>3003</v>
      </c>
      <c r="B72" s="390" t="s">
        <v>586</v>
      </c>
      <c r="C72" s="390">
        <v>1000</v>
      </c>
      <c r="D72" s="391" t="s">
        <v>295</v>
      </c>
      <c r="E72" s="462"/>
      <c r="F72" s="379" t="str">
        <f>IF(AND(ISNUMBER(C72),ISNUMBER(E72)),C72*E72," ")</f>
        <v xml:space="preserve"> </v>
      </c>
    </row>
    <row r="73" spans="1:7">
      <c r="A73" s="429">
        <v>3004</v>
      </c>
      <c r="B73" s="390" t="s">
        <v>587</v>
      </c>
      <c r="C73" s="390">
        <v>8</v>
      </c>
      <c r="D73" s="391" t="s">
        <v>22</v>
      </c>
      <c r="E73" s="462"/>
      <c r="F73" s="379" t="str">
        <f t="shared" ref="F73:F74" si="4">IF(AND(ISNUMBER(C73),ISNUMBER(E73)),C73*E73," ")</f>
        <v xml:space="preserve"> </v>
      </c>
    </row>
    <row r="74" spans="1:7">
      <c r="A74" s="429">
        <v>3005</v>
      </c>
      <c r="B74" s="390" t="s">
        <v>588</v>
      </c>
      <c r="C74" s="390">
        <v>4</v>
      </c>
      <c r="D74" s="391" t="s">
        <v>404</v>
      </c>
      <c r="E74" s="462"/>
      <c r="F74" s="379" t="str">
        <f t="shared" si="4"/>
        <v xml:space="preserve"> </v>
      </c>
    </row>
    <row r="75" spans="1:7">
      <c r="A75" s="451"/>
      <c r="B75" s="436"/>
      <c r="C75" s="593"/>
      <c r="D75" s="437"/>
      <c r="E75" s="465"/>
      <c r="F75" s="452"/>
    </row>
    <row r="76" spans="1:7">
      <c r="A76" s="451"/>
      <c r="B76" s="436"/>
      <c r="C76" s="593"/>
      <c r="D76" s="437"/>
      <c r="E76" s="465"/>
      <c r="F76" s="452"/>
    </row>
    <row r="77" spans="1:7">
      <c r="A77" s="451"/>
      <c r="B77" s="436"/>
      <c r="C77" s="593"/>
      <c r="D77" s="437"/>
      <c r="E77" s="461" t="s">
        <v>529</v>
      </c>
      <c r="F77" s="400">
        <f>SUM(F70:F75)</f>
        <v>0</v>
      </c>
    </row>
    <row r="78" spans="1:7">
      <c r="E78" s="461"/>
      <c r="F78" s="400"/>
    </row>
    <row r="79" spans="1:7">
      <c r="A79" s="398" t="s">
        <v>86</v>
      </c>
      <c r="B79" s="593" t="s">
        <v>562</v>
      </c>
      <c r="E79" s="464"/>
    </row>
    <row r="80" spans="1:7">
      <c r="E80" s="464"/>
    </row>
    <row r="81" spans="1:6">
      <c r="A81" s="429">
        <v>4001</v>
      </c>
      <c r="B81" s="390" t="s">
        <v>589</v>
      </c>
      <c r="C81" s="390">
        <v>1</v>
      </c>
      <c r="D81" s="390" t="s">
        <v>22</v>
      </c>
      <c r="E81" s="458"/>
      <c r="F81" s="379" t="str">
        <f t="shared" ref="F81:F82" si="5">IF(AND(ISNUMBER(C81),ISNUMBER(E81)),C81*E81," ")</f>
        <v xml:space="preserve"> </v>
      </c>
    </row>
    <row r="82" spans="1:6" ht="26.4">
      <c r="A82" s="429">
        <v>4002</v>
      </c>
      <c r="B82" s="390" t="s">
        <v>590</v>
      </c>
      <c r="C82" s="390">
        <v>1</v>
      </c>
      <c r="D82" s="390" t="s">
        <v>94</v>
      </c>
      <c r="E82" s="458"/>
      <c r="F82" s="379" t="str">
        <f t="shared" si="5"/>
        <v xml:space="preserve"> </v>
      </c>
    </row>
    <row r="83" spans="1:6">
      <c r="E83" s="464"/>
    </row>
    <row r="84" spans="1:6">
      <c r="E84" s="461" t="s">
        <v>529</v>
      </c>
      <c r="F84" s="400">
        <f>SUM(F81:F83)</f>
        <v>0</v>
      </c>
    </row>
    <row r="85" spans="1:6">
      <c r="A85" s="398" t="s">
        <v>95</v>
      </c>
      <c r="B85" s="593" t="s">
        <v>563</v>
      </c>
      <c r="E85" s="464"/>
    </row>
    <row r="86" spans="1:6">
      <c r="E86" s="464"/>
    </row>
    <row r="87" spans="1:6" ht="39.6">
      <c r="A87" s="429">
        <v>5001</v>
      </c>
      <c r="B87" s="390" t="s">
        <v>591</v>
      </c>
      <c r="C87" s="390">
        <v>1.5</v>
      </c>
      <c r="D87" s="390" t="s">
        <v>20</v>
      </c>
      <c r="E87" s="458"/>
      <c r="F87" s="379" t="str">
        <f t="shared" ref="F87:F91" si="6">IF(AND(ISNUMBER(C87),ISNUMBER(E87)),C87*E87," ")</f>
        <v xml:space="preserve"> </v>
      </c>
    </row>
    <row r="88" spans="1:6" ht="39.6">
      <c r="A88" s="429">
        <v>5002</v>
      </c>
      <c r="B88" s="390" t="s">
        <v>592</v>
      </c>
      <c r="C88" s="390">
        <v>1.5</v>
      </c>
      <c r="D88" s="390" t="s">
        <v>20</v>
      </c>
      <c r="E88" s="458"/>
      <c r="F88" s="379" t="str">
        <f t="shared" si="6"/>
        <v xml:space="preserve"> </v>
      </c>
    </row>
    <row r="89" spans="1:6" ht="39.6">
      <c r="A89" s="429">
        <v>5003</v>
      </c>
      <c r="B89" s="390" t="s">
        <v>593</v>
      </c>
      <c r="C89" s="390">
        <v>1.5</v>
      </c>
      <c r="D89" s="390" t="s">
        <v>20</v>
      </c>
      <c r="E89" s="458"/>
      <c r="F89" s="379" t="str">
        <f t="shared" si="6"/>
        <v xml:space="preserve"> </v>
      </c>
    </row>
    <row r="90" spans="1:6" ht="26.4">
      <c r="A90" s="429">
        <v>5004</v>
      </c>
      <c r="B90" s="390" t="s">
        <v>594</v>
      </c>
      <c r="C90" s="390">
        <v>1</v>
      </c>
      <c r="D90" s="390" t="s">
        <v>22</v>
      </c>
      <c r="E90" s="458"/>
      <c r="F90" s="379" t="str">
        <f t="shared" si="6"/>
        <v xml:space="preserve"> </v>
      </c>
    </row>
    <row r="91" spans="1:6" ht="26.4">
      <c r="A91" s="429">
        <v>5005</v>
      </c>
      <c r="B91" s="390" t="s">
        <v>595</v>
      </c>
      <c r="C91" s="390">
        <v>4</v>
      </c>
      <c r="D91" s="390" t="s">
        <v>596</v>
      </c>
      <c r="E91" s="458"/>
      <c r="F91" s="379" t="str">
        <f t="shared" si="6"/>
        <v xml:space="preserve"> </v>
      </c>
    </row>
    <row r="92" spans="1:6">
      <c r="A92" s="429"/>
      <c r="B92" s="390"/>
      <c r="E92" s="464"/>
    </row>
    <row r="93" spans="1:6">
      <c r="A93" s="429"/>
      <c r="B93" s="390"/>
      <c r="E93" s="464"/>
    </row>
    <row r="94" spans="1:6">
      <c r="B94" s="390"/>
      <c r="E94" s="461" t="s">
        <v>529</v>
      </c>
      <c r="F94" s="400">
        <f>SUM(F87:F92)</f>
        <v>0</v>
      </c>
    </row>
    <row r="95" spans="1:6">
      <c r="B95" s="390"/>
      <c r="E95" s="461"/>
      <c r="F95" s="400"/>
    </row>
    <row r="96" spans="1:6">
      <c r="E96" s="464"/>
    </row>
    <row r="97" spans="1:6">
      <c r="A97" s="398" t="s">
        <v>88</v>
      </c>
      <c r="B97" s="593" t="s">
        <v>509</v>
      </c>
      <c r="E97" s="464"/>
    </row>
    <row r="98" spans="1:6">
      <c r="E98" s="464"/>
    </row>
    <row r="99" spans="1:6" ht="26.4">
      <c r="A99" s="429">
        <v>6003</v>
      </c>
      <c r="B99" s="390" t="s">
        <v>597</v>
      </c>
      <c r="C99" s="390">
        <v>1</v>
      </c>
      <c r="D99" s="390" t="s">
        <v>22</v>
      </c>
      <c r="E99" s="458"/>
      <c r="F99" s="379" t="str">
        <f t="shared" ref="F99:F101" si="7">IF(AND(ISNUMBER(C99),ISNUMBER(E99)),C99*E99," ")</f>
        <v xml:space="preserve"> </v>
      </c>
    </row>
    <row r="100" spans="1:6">
      <c r="A100" s="429">
        <v>6004</v>
      </c>
      <c r="B100" s="390" t="s">
        <v>598</v>
      </c>
      <c r="C100" s="390">
        <v>1</v>
      </c>
      <c r="D100" s="390" t="s">
        <v>22</v>
      </c>
      <c r="E100" s="458"/>
      <c r="F100" s="379" t="str">
        <f t="shared" si="7"/>
        <v xml:space="preserve"> </v>
      </c>
    </row>
    <row r="101" spans="1:6">
      <c r="A101" s="429">
        <v>6005</v>
      </c>
      <c r="B101" s="390" t="s">
        <v>599</v>
      </c>
      <c r="C101" s="390">
        <v>1</v>
      </c>
      <c r="D101" s="390" t="s">
        <v>22</v>
      </c>
      <c r="E101" s="458"/>
      <c r="F101" s="379" t="str">
        <f t="shared" si="7"/>
        <v xml:space="preserve"> </v>
      </c>
    </row>
    <row r="102" spans="1:6">
      <c r="E102" s="458"/>
    </row>
    <row r="103" spans="1:6">
      <c r="E103" s="438" t="s">
        <v>529</v>
      </c>
      <c r="F103" s="400">
        <f>SUM(F99:F102)</f>
        <v>0</v>
      </c>
    </row>
    <row r="108" spans="1:6" ht="23.25" customHeight="1"/>
  </sheetData>
  <sheetProtection algorithmName="SHA-512" hashValue="t+xdNGv1k1boAKW/LHBlYKsOfS6BbrXPgO/7HS9/7X4zYtvAkU/zmO845cZ9FrdU6q3QbG2EYI2Ds3QBiku4xw==" saltValue="k1zbcIc2JoHHSnNDL9nZvA==" spinCount="100000" sheet="1" objects="1" scenarios="1"/>
  <protectedRanges>
    <protectedRange sqref="E41:E101" name="Obseg1"/>
  </protectedRanges>
  <mergeCells count="1">
    <mergeCell ref="B4:E4"/>
  </mergeCells>
  <conditionalFormatting sqref="G66:G67">
    <cfRule type="cellIs" dxfId="2" priority="3" stopIfTrue="1" operator="equal">
      <formula>#REF!</formula>
    </cfRule>
  </conditionalFormatting>
  <conditionalFormatting sqref="E66">
    <cfRule type="cellIs" dxfId="1" priority="2" stopIfTrue="1" operator="equal">
      <formula>F66</formula>
    </cfRule>
  </conditionalFormatting>
  <conditionalFormatting sqref="G60">
    <cfRule type="cellIs" dxfId="0" priority="1" stopIfTrue="1" operator="equal">
      <formula>#REF!</formula>
    </cfRule>
  </conditionalFormatting>
  <pageMargins left="0.70866141732283472" right="0.70866141732283472" top="0.74803149606299213" bottom="0.74803149606299213" header="0.31496062992125984" footer="0.31496062992125984"/>
  <pageSetup paperSize="9" scale="97" firstPageNumber="56" orientation="portrait" useFirstPageNumber="1" r:id="rId1"/>
  <headerFooter>
    <oddHeader>&amp;RZAŠČITA IN UREDITEV
TK IN KKS OMREŽJA</oddHeader>
    <oddFooter>&amp;R&amp;P od &amp;[75</oddFooter>
  </headerFooter>
  <rowBreaks count="2" manualBreakCount="2">
    <brk id="35" max="16383" man="1"/>
    <brk id="84"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813F1C-3AC2-42DC-8F8C-2A2E68551ACB}">
  <sheetPr>
    <pageSetUpPr fitToPage="1"/>
  </sheetPr>
  <dimension ref="A1:H9"/>
  <sheetViews>
    <sheetView view="pageBreakPreview" zoomScale="60" zoomScaleNormal="100" zoomScalePageLayoutView="80" workbookViewId="0">
      <selection activeCell="C40" sqref="C40"/>
    </sheetView>
  </sheetViews>
  <sheetFormatPr defaultRowHeight="14.4"/>
  <cols>
    <col min="1" max="1" width="8.6640625" style="504" customWidth="1"/>
    <col min="2" max="2" width="11.6640625" style="505" customWidth="1"/>
    <col min="3" max="3" width="36.6640625" style="506" customWidth="1"/>
    <col min="4" max="4" width="19.5546875" style="506" customWidth="1"/>
    <col min="5" max="5" width="6.6640625" style="505" customWidth="1"/>
    <col min="6" max="6" width="9.33203125" style="507" bestFit="1" customWidth="1"/>
    <col min="7" max="7" width="15.88671875" style="508" bestFit="1" customWidth="1"/>
    <col min="8" max="8" width="21.6640625" style="509" bestFit="1" customWidth="1"/>
    <col min="252" max="252" width="8.6640625" customWidth="1"/>
    <col min="253" max="253" width="11.6640625" customWidth="1"/>
    <col min="254" max="254" width="36.6640625" customWidth="1"/>
    <col min="255" max="255" width="30.6640625" customWidth="1"/>
    <col min="256" max="256" width="6.6640625" customWidth="1"/>
    <col min="257" max="257" width="9.33203125" bestFit="1" customWidth="1"/>
    <col min="258" max="258" width="15.88671875" bestFit="1" customWidth="1"/>
    <col min="259" max="263" width="0" hidden="1" customWidth="1"/>
    <col min="264" max="264" width="17.5546875" customWidth="1"/>
    <col min="508" max="508" width="8.6640625" customWidth="1"/>
    <col min="509" max="509" width="11.6640625" customWidth="1"/>
    <col min="510" max="510" width="36.6640625" customWidth="1"/>
    <col min="511" max="511" width="30.6640625" customWidth="1"/>
    <col min="512" max="512" width="6.6640625" customWidth="1"/>
    <col min="513" max="513" width="9.33203125" bestFit="1" customWidth="1"/>
    <col min="514" max="514" width="15.88671875" bestFit="1" customWidth="1"/>
    <col min="515" max="519" width="0" hidden="1" customWidth="1"/>
    <col min="520" max="520" width="17.5546875" customWidth="1"/>
    <col min="764" max="764" width="8.6640625" customWidth="1"/>
    <col min="765" max="765" width="11.6640625" customWidth="1"/>
    <col min="766" max="766" width="36.6640625" customWidth="1"/>
    <col min="767" max="767" width="30.6640625" customWidth="1"/>
    <col min="768" max="768" width="6.6640625" customWidth="1"/>
    <col min="769" max="769" width="9.33203125" bestFit="1" customWidth="1"/>
    <col min="770" max="770" width="15.88671875" bestFit="1" customWidth="1"/>
    <col min="771" max="775" width="0" hidden="1" customWidth="1"/>
    <col min="776" max="776" width="17.5546875" customWidth="1"/>
    <col min="1020" max="1020" width="8.6640625" customWidth="1"/>
    <col min="1021" max="1021" width="11.6640625" customWidth="1"/>
    <col min="1022" max="1022" width="36.6640625" customWidth="1"/>
    <col min="1023" max="1023" width="30.6640625" customWidth="1"/>
    <col min="1024" max="1024" width="6.6640625" customWidth="1"/>
    <col min="1025" max="1025" width="9.33203125" bestFit="1" customWidth="1"/>
    <col min="1026" max="1026" width="15.88671875" bestFit="1" customWidth="1"/>
    <col min="1027" max="1031" width="0" hidden="1" customWidth="1"/>
    <col min="1032" max="1032" width="17.5546875" customWidth="1"/>
    <col min="1276" max="1276" width="8.6640625" customWidth="1"/>
    <col min="1277" max="1277" width="11.6640625" customWidth="1"/>
    <col min="1278" max="1278" width="36.6640625" customWidth="1"/>
    <col min="1279" max="1279" width="30.6640625" customWidth="1"/>
    <col min="1280" max="1280" width="6.6640625" customWidth="1"/>
    <col min="1281" max="1281" width="9.33203125" bestFit="1" customWidth="1"/>
    <col min="1282" max="1282" width="15.88671875" bestFit="1" customWidth="1"/>
    <col min="1283" max="1287" width="0" hidden="1" customWidth="1"/>
    <col min="1288" max="1288" width="17.5546875" customWidth="1"/>
    <col min="1532" max="1532" width="8.6640625" customWidth="1"/>
    <col min="1533" max="1533" width="11.6640625" customWidth="1"/>
    <col min="1534" max="1534" width="36.6640625" customWidth="1"/>
    <col min="1535" max="1535" width="30.6640625" customWidth="1"/>
    <col min="1536" max="1536" width="6.6640625" customWidth="1"/>
    <col min="1537" max="1537" width="9.33203125" bestFit="1" customWidth="1"/>
    <col min="1538" max="1538" width="15.88671875" bestFit="1" customWidth="1"/>
    <col min="1539" max="1543" width="0" hidden="1" customWidth="1"/>
    <col min="1544" max="1544" width="17.5546875" customWidth="1"/>
    <col min="1788" max="1788" width="8.6640625" customWidth="1"/>
    <col min="1789" max="1789" width="11.6640625" customWidth="1"/>
    <col min="1790" max="1790" width="36.6640625" customWidth="1"/>
    <col min="1791" max="1791" width="30.6640625" customWidth="1"/>
    <col min="1792" max="1792" width="6.6640625" customWidth="1"/>
    <col min="1793" max="1793" width="9.33203125" bestFit="1" customWidth="1"/>
    <col min="1794" max="1794" width="15.88671875" bestFit="1" customWidth="1"/>
    <col min="1795" max="1799" width="0" hidden="1" customWidth="1"/>
    <col min="1800" max="1800" width="17.5546875" customWidth="1"/>
    <col min="2044" max="2044" width="8.6640625" customWidth="1"/>
    <col min="2045" max="2045" width="11.6640625" customWidth="1"/>
    <col min="2046" max="2046" width="36.6640625" customWidth="1"/>
    <col min="2047" max="2047" width="30.6640625" customWidth="1"/>
    <col min="2048" max="2048" width="6.6640625" customWidth="1"/>
    <col min="2049" max="2049" width="9.33203125" bestFit="1" customWidth="1"/>
    <col min="2050" max="2050" width="15.88671875" bestFit="1" customWidth="1"/>
    <col min="2051" max="2055" width="0" hidden="1" customWidth="1"/>
    <col min="2056" max="2056" width="17.5546875" customWidth="1"/>
    <col min="2300" max="2300" width="8.6640625" customWidth="1"/>
    <col min="2301" max="2301" width="11.6640625" customWidth="1"/>
    <col min="2302" max="2302" width="36.6640625" customWidth="1"/>
    <col min="2303" max="2303" width="30.6640625" customWidth="1"/>
    <col min="2304" max="2304" width="6.6640625" customWidth="1"/>
    <col min="2305" max="2305" width="9.33203125" bestFit="1" customWidth="1"/>
    <col min="2306" max="2306" width="15.88671875" bestFit="1" customWidth="1"/>
    <col min="2307" max="2311" width="0" hidden="1" customWidth="1"/>
    <col min="2312" max="2312" width="17.5546875" customWidth="1"/>
    <col min="2556" max="2556" width="8.6640625" customWidth="1"/>
    <col min="2557" max="2557" width="11.6640625" customWidth="1"/>
    <col min="2558" max="2558" width="36.6640625" customWidth="1"/>
    <col min="2559" max="2559" width="30.6640625" customWidth="1"/>
    <col min="2560" max="2560" width="6.6640625" customWidth="1"/>
    <col min="2561" max="2561" width="9.33203125" bestFit="1" customWidth="1"/>
    <col min="2562" max="2562" width="15.88671875" bestFit="1" customWidth="1"/>
    <col min="2563" max="2567" width="0" hidden="1" customWidth="1"/>
    <col min="2568" max="2568" width="17.5546875" customWidth="1"/>
    <col min="2812" max="2812" width="8.6640625" customWidth="1"/>
    <col min="2813" max="2813" width="11.6640625" customWidth="1"/>
    <col min="2814" max="2814" width="36.6640625" customWidth="1"/>
    <col min="2815" max="2815" width="30.6640625" customWidth="1"/>
    <col min="2816" max="2816" width="6.6640625" customWidth="1"/>
    <col min="2817" max="2817" width="9.33203125" bestFit="1" customWidth="1"/>
    <col min="2818" max="2818" width="15.88671875" bestFit="1" customWidth="1"/>
    <col min="2819" max="2823" width="0" hidden="1" customWidth="1"/>
    <col min="2824" max="2824" width="17.5546875" customWidth="1"/>
    <col min="3068" max="3068" width="8.6640625" customWidth="1"/>
    <col min="3069" max="3069" width="11.6640625" customWidth="1"/>
    <col min="3070" max="3070" width="36.6640625" customWidth="1"/>
    <col min="3071" max="3071" width="30.6640625" customWidth="1"/>
    <col min="3072" max="3072" width="6.6640625" customWidth="1"/>
    <col min="3073" max="3073" width="9.33203125" bestFit="1" customWidth="1"/>
    <col min="3074" max="3074" width="15.88671875" bestFit="1" customWidth="1"/>
    <col min="3075" max="3079" width="0" hidden="1" customWidth="1"/>
    <col min="3080" max="3080" width="17.5546875" customWidth="1"/>
    <col min="3324" max="3324" width="8.6640625" customWidth="1"/>
    <col min="3325" max="3325" width="11.6640625" customWidth="1"/>
    <col min="3326" max="3326" width="36.6640625" customWidth="1"/>
    <col min="3327" max="3327" width="30.6640625" customWidth="1"/>
    <col min="3328" max="3328" width="6.6640625" customWidth="1"/>
    <col min="3329" max="3329" width="9.33203125" bestFit="1" customWidth="1"/>
    <col min="3330" max="3330" width="15.88671875" bestFit="1" customWidth="1"/>
    <col min="3331" max="3335" width="0" hidden="1" customWidth="1"/>
    <col min="3336" max="3336" width="17.5546875" customWidth="1"/>
    <col min="3580" max="3580" width="8.6640625" customWidth="1"/>
    <col min="3581" max="3581" width="11.6640625" customWidth="1"/>
    <col min="3582" max="3582" width="36.6640625" customWidth="1"/>
    <col min="3583" max="3583" width="30.6640625" customWidth="1"/>
    <col min="3584" max="3584" width="6.6640625" customWidth="1"/>
    <col min="3585" max="3585" width="9.33203125" bestFit="1" customWidth="1"/>
    <col min="3586" max="3586" width="15.88671875" bestFit="1" customWidth="1"/>
    <col min="3587" max="3591" width="0" hidden="1" customWidth="1"/>
    <col min="3592" max="3592" width="17.5546875" customWidth="1"/>
    <col min="3836" max="3836" width="8.6640625" customWidth="1"/>
    <col min="3837" max="3837" width="11.6640625" customWidth="1"/>
    <col min="3838" max="3838" width="36.6640625" customWidth="1"/>
    <col min="3839" max="3839" width="30.6640625" customWidth="1"/>
    <col min="3840" max="3840" width="6.6640625" customWidth="1"/>
    <col min="3841" max="3841" width="9.33203125" bestFit="1" customWidth="1"/>
    <col min="3842" max="3842" width="15.88671875" bestFit="1" customWidth="1"/>
    <col min="3843" max="3847" width="0" hidden="1" customWidth="1"/>
    <col min="3848" max="3848" width="17.5546875" customWidth="1"/>
    <col min="4092" max="4092" width="8.6640625" customWidth="1"/>
    <col min="4093" max="4093" width="11.6640625" customWidth="1"/>
    <col min="4094" max="4094" width="36.6640625" customWidth="1"/>
    <col min="4095" max="4095" width="30.6640625" customWidth="1"/>
    <col min="4096" max="4096" width="6.6640625" customWidth="1"/>
    <col min="4097" max="4097" width="9.33203125" bestFit="1" customWidth="1"/>
    <col min="4098" max="4098" width="15.88671875" bestFit="1" customWidth="1"/>
    <col min="4099" max="4103" width="0" hidden="1" customWidth="1"/>
    <col min="4104" max="4104" width="17.5546875" customWidth="1"/>
    <col min="4348" max="4348" width="8.6640625" customWidth="1"/>
    <col min="4349" max="4349" width="11.6640625" customWidth="1"/>
    <col min="4350" max="4350" width="36.6640625" customWidth="1"/>
    <col min="4351" max="4351" width="30.6640625" customWidth="1"/>
    <col min="4352" max="4352" width="6.6640625" customWidth="1"/>
    <col min="4353" max="4353" width="9.33203125" bestFit="1" customWidth="1"/>
    <col min="4354" max="4354" width="15.88671875" bestFit="1" customWidth="1"/>
    <col min="4355" max="4359" width="0" hidden="1" customWidth="1"/>
    <col min="4360" max="4360" width="17.5546875" customWidth="1"/>
    <col min="4604" max="4604" width="8.6640625" customWidth="1"/>
    <col min="4605" max="4605" width="11.6640625" customWidth="1"/>
    <col min="4606" max="4606" width="36.6640625" customWidth="1"/>
    <col min="4607" max="4607" width="30.6640625" customWidth="1"/>
    <col min="4608" max="4608" width="6.6640625" customWidth="1"/>
    <col min="4609" max="4609" width="9.33203125" bestFit="1" customWidth="1"/>
    <col min="4610" max="4610" width="15.88671875" bestFit="1" customWidth="1"/>
    <col min="4611" max="4615" width="0" hidden="1" customWidth="1"/>
    <col min="4616" max="4616" width="17.5546875" customWidth="1"/>
    <col min="4860" max="4860" width="8.6640625" customWidth="1"/>
    <col min="4861" max="4861" width="11.6640625" customWidth="1"/>
    <col min="4862" max="4862" width="36.6640625" customWidth="1"/>
    <col min="4863" max="4863" width="30.6640625" customWidth="1"/>
    <col min="4864" max="4864" width="6.6640625" customWidth="1"/>
    <col min="4865" max="4865" width="9.33203125" bestFit="1" customWidth="1"/>
    <col min="4866" max="4866" width="15.88671875" bestFit="1" customWidth="1"/>
    <col min="4867" max="4871" width="0" hidden="1" customWidth="1"/>
    <col min="4872" max="4872" width="17.5546875" customWidth="1"/>
    <col min="5116" max="5116" width="8.6640625" customWidth="1"/>
    <col min="5117" max="5117" width="11.6640625" customWidth="1"/>
    <col min="5118" max="5118" width="36.6640625" customWidth="1"/>
    <col min="5119" max="5119" width="30.6640625" customWidth="1"/>
    <col min="5120" max="5120" width="6.6640625" customWidth="1"/>
    <col min="5121" max="5121" width="9.33203125" bestFit="1" customWidth="1"/>
    <col min="5122" max="5122" width="15.88671875" bestFit="1" customWidth="1"/>
    <col min="5123" max="5127" width="0" hidden="1" customWidth="1"/>
    <col min="5128" max="5128" width="17.5546875" customWidth="1"/>
    <col min="5372" max="5372" width="8.6640625" customWidth="1"/>
    <col min="5373" max="5373" width="11.6640625" customWidth="1"/>
    <col min="5374" max="5374" width="36.6640625" customWidth="1"/>
    <col min="5375" max="5375" width="30.6640625" customWidth="1"/>
    <col min="5376" max="5376" width="6.6640625" customWidth="1"/>
    <col min="5377" max="5377" width="9.33203125" bestFit="1" customWidth="1"/>
    <col min="5378" max="5378" width="15.88671875" bestFit="1" customWidth="1"/>
    <col min="5379" max="5383" width="0" hidden="1" customWidth="1"/>
    <col min="5384" max="5384" width="17.5546875" customWidth="1"/>
    <col min="5628" max="5628" width="8.6640625" customWidth="1"/>
    <col min="5629" max="5629" width="11.6640625" customWidth="1"/>
    <col min="5630" max="5630" width="36.6640625" customWidth="1"/>
    <col min="5631" max="5631" width="30.6640625" customWidth="1"/>
    <col min="5632" max="5632" width="6.6640625" customWidth="1"/>
    <col min="5633" max="5633" width="9.33203125" bestFit="1" customWidth="1"/>
    <col min="5634" max="5634" width="15.88671875" bestFit="1" customWidth="1"/>
    <col min="5635" max="5639" width="0" hidden="1" customWidth="1"/>
    <col min="5640" max="5640" width="17.5546875" customWidth="1"/>
    <col min="5884" max="5884" width="8.6640625" customWidth="1"/>
    <col min="5885" max="5885" width="11.6640625" customWidth="1"/>
    <col min="5886" max="5886" width="36.6640625" customWidth="1"/>
    <col min="5887" max="5887" width="30.6640625" customWidth="1"/>
    <col min="5888" max="5888" width="6.6640625" customWidth="1"/>
    <col min="5889" max="5889" width="9.33203125" bestFit="1" customWidth="1"/>
    <col min="5890" max="5890" width="15.88671875" bestFit="1" customWidth="1"/>
    <col min="5891" max="5895" width="0" hidden="1" customWidth="1"/>
    <col min="5896" max="5896" width="17.5546875" customWidth="1"/>
    <col min="6140" max="6140" width="8.6640625" customWidth="1"/>
    <col min="6141" max="6141" width="11.6640625" customWidth="1"/>
    <col min="6142" max="6142" width="36.6640625" customWidth="1"/>
    <col min="6143" max="6143" width="30.6640625" customWidth="1"/>
    <col min="6144" max="6144" width="6.6640625" customWidth="1"/>
    <col min="6145" max="6145" width="9.33203125" bestFit="1" customWidth="1"/>
    <col min="6146" max="6146" width="15.88671875" bestFit="1" customWidth="1"/>
    <col min="6147" max="6151" width="0" hidden="1" customWidth="1"/>
    <col min="6152" max="6152" width="17.5546875" customWidth="1"/>
    <col min="6396" max="6396" width="8.6640625" customWidth="1"/>
    <col min="6397" max="6397" width="11.6640625" customWidth="1"/>
    <col min="6398" max="6398" width="36.6640625" customWidth="1"/>
    <col min="6399" max="6399" width="30.6640625" customWidth="1"/>
    <col min="6400" max="6400" width="6.6640625" customWidth="1"/>
    <col min="6401" max="6401" width="9.33203125" bestFit="1" customWidth="1"/>
    <col min="6402" max="6402" width="15.88671875" bestFit="1" customWidth="1"/>
    <col min="6403" max="6407" width="0" hidden="1" customWidth="1"/>
    <col min="6408" max="6408" width="17.5546875" customWidth="1"/>
    <col min="6652" max="6652" width="8.6640625" customWidth="1"/>
    <col min="6653" max="6653" width="11.6640625" customWidth="1"/>
    <col min="6654" max="6654" width="36.6640625" customWidth="1"/>
    <col min="6655" max="6655" width="30.6640625" customWidth="1"/>
    <col min="6656" max="6656" width="6.6640625" customWidth="1"/>
    <col min="6657" max="6657" width="9.33203125" bestFit="1" customWidth="1"/>
    <col min="6658" max="6658" width="15.88671875" bestFit="1" customWidth="1"/>
    <col min="6659" max="6663" width="0" hidden="1" customWidth="1"/>
    <col min="6664" max="6664" width="17.5546875" customWidth="1"/>
    <col min="6908" max="6908" width="8.6640625" customWidth="1"/>
    <col min="6909" max="6909" width="11.6640625" customWidth="1"/>
    <col min="6910" max="6910" width="36.6640625" customWidth="1"/>
    <col min="6911" max="6911" width="30.6640625" customWidth="1"/>
    <col min="6912" max="6912" width="6.6640625" customWidth="1"/>
    <col min="6913" max="6913" width="9.33203125" bestFit="1" customWidth="1"/>
    <col min="6914" max="6914" width="15.88671875" bestFit="1" customWidth="1"/>
    <col min="6915" max="6919" width="0" hidden="1" customWidth="1"/>
    <col min="6920" max="6920" width="17.5546875" customWidth="1"/>
    <col min="7164" max="7164" width="8.6640625" customWidth="1"/>
    <col min="7165" max="7165" width="11.6640625" customWidth="1"/>
    <col min="7166" max="7166" width="36.6640625" customWidth="1"/>
    <col min="7167" max="7167" width="30.6640625" customWidth="1"/>
    <col min="7168" max="7168" width="6.6640625" customWidth="1"/>
    <col min="7169" max="7169" width="9.33203125" bestFit="1" customWidth="1"/>
    <col min="7170" max="7170" width="15.88671875" bestFit="1" customWidth="1"/>
    <col min="7171" max="7175" width="0" hidden="1" customWidth="1"/>
    <col min="7176" max="7176" width="17.5546875" customWidth="1"/>
    <col min="7420" max="7420" width="8.6640625" customWidth="1"/>
    <col min="7421" max="7421" width="11.6640625" customWidth="1"/>
    <col min="7422" max="7422" width="36.6640625" customWidth="1"/>
    <col min="7423" max="7423" width="30.6640625" customWidth="1"/>
    <col min="7424" max="7424" width="6.6640625" customWidth="1"/>
    <col min="7425" max="7425" width="9.33203125" bestFit="1" customWidth="1"/>
    <col min="7426" max="7426" width="15.88671875" bestFit="1" customWidth="1"/>
    <col min="7427" max="7431" width="0" hidden="1" customWidth="1"/>
    <col min="7432" max="7432" width="17.5546875" customWidth="1"/>
    <col min="7676" max="7676" width="8.6640625" customWidth="1"/>
    <col min="7677" max="7677" width="11.6640625" customWidth="1"/>
    <col min="7678" max="7678" width="36.6640625" customWidth="1"/>
    <col min="7679" max="7679" width="30.6640625" customWidth="1"/>
    <col min="7680" max="7680" width="6.6640625" customWidth="1"/>
    <col min="7681" max="7681" width="9.33203125" bestFit="1" customWidth="1"/>
    <col min="7682" max="7682" width="15.88671875" bestFit="1" customWidth="1"/>
    <col min="7683" max="7687" width="0" hidden="1" customWidth="1"/>
    <col min="7688" max="7688" width="17.5546875" customWidth="1"/>
    <col min="7932" max="7932" width="8.6640625" customWidth="1"/>
    <col min="7933" max="7933" width="11.6640625" customWidth="1"/>
    <col min="7934" max="7934" width="36.6640625" customWidth="1"/>
    <col min="7935" max="7935" width="30.6640625" customWidth="1"/>
    <col min="7936" max="7936" width="6.6640625" customWidth="1"/>
    <col min="7937" max="7937" width="9.33203125" bestFit="1" customWidth="1"/>
    <col min="7938" max="7938" width="15.88671875" bestFit="1" customWidth="1"/>
    <col min="7939" max="7943" width="0" hidden="1" customWidth="1"/>
    <col min="7944" max="7944" width="17.5546875" customWidth="1"/>
    <col min="8188" max="8188" width="8.6640625" customWidth="1"/>
    <col min="8189" max="8189" width="11.6640625" customWidth="1"/>
    <col min="8190" max="8190" width="36.6640625" customWidth="1"/>
    <col min="8191" max="8191" width="30.6640625" customWidth="1"/>
    <col min="8192" max="8192" width="6.6640625" customWidth="1"/>
    <col min="8193" max="8193" width="9.33203125" bestFit="1" customWidth="1"/>
    <col min="8194" max="8194" width="15.88671875" bestFit="1" customWidth="1"/>
    <col min="8195" max="8199" width="0" hidden="1" customWidth="1"/>
    <col min="8200" max="8200" width="17.5546875" customWidth="1"/>
    <col min="8444" max="8444" width="8.6640625" customWidth="1"/>
    <col min="8445" max="8445" width="11.6640625" customWidth="1"/>
    <col min="8446" max="8446" width="36.6640625" customWidth="1"/>
    <col min="8447" max="8447" width="30.6640625" customWidth="1"/>
    <col min="8448" max="8448" width="6.6640625" customWidth="1"/>
    <col min="8449" max="8449" width="9.33203125" bestFit="1" customWidth="1"/>
    <col min="8450" max="8450" width="15.88671875" bestFit="1" customWidth="1"/>
    <col min="8451" max="8455" width="0" hidden="1" customWidth="1"/>
    <col min="8456" max="8456" width="17.5546875" customWidth="1"/>
    <col min="8700" max="8700" width="8.6640625" customWidth="1"/>
    <col min="8701" max="8701" width="11.6640625" customWidth="1"/>
    <col min="8702" max="8702" width="36.6640625" customWidth="1"/>
    <col min="8703" max="8703" width="30.6640625" customWidth="1"/>
    <col min="8704" max="8704" width="6.6640625" customWidth="1"/>
    <col min="8705" max="8705" width="9.33203125" bestFit="1" customWidth="1"/>
    <col min="8706" max="8706" width="15.88671875" bestFit="1" customWidth="1"/>
    <col min="8707" max="8711" width="0" hidden="1" customWidth="1"/>
    <col min="8712" max="8712" width="17.5546875" customWidth="1"/>
    <col min="8956" max="8956" width="8.6640625" customWidth="1"/>
    <col min="8957" max="8957" width="11.6640625" customWidth="1"/>
    <col min="8958" max="8958" width="36.6640625" customWidth="1"/>
    <col min="8959" max="8959" width="30.6640625" customWidth="1"/>
    <col min="8960" max="8960" width="6.6640625" customWidth="1"/>
    <col min="8961" max="8961" width="9.33203125" bestFit="1" customWidth="1"/>
    <col min="8962" max="8962" width="15.88671875" bestFit="1" customWidth="1"/>
    <col min="8963" max="8967" width="0" hidden="1" customWidth="1"/>
    <col min="8968" max="8968" width="17.5546875" customWidth="1"/>
    <col min="9212" max="9212" width="8.6640625" customWidth="1"/>
    <col min="9213" max="9213" width="11.6640625" customWidth="1"/>
    <col min="9214" max="9214" width="36.6640625" customWidth="1"/>
    <col min="9215" max="9215" width="30.6640625" customWidth="1"/>
    <col min="9216" max="9216" width="6.6640625" customWidth="1"/>
    <col min="9217" max="9217" width="9.33203125" bestFit="1" customWidth="1"/>
    <col min="9218" max="9218" width="15.88671875" bestFit="1" customWidth="1"/>
    <col min="9219" max="9223" width="0" hidden="1" customWidth="1"/>
    <col min="9224" max="9224" width="17.5546875" customWidth="1"/>
    <col min="9468" max="9468" width="8.6640625" customWidth="1"/>
    <col min="9469" max="9469" width="11.6640625" customWidth="1"/>
    <col min="9470" max="9470" width="36.6640625" customWidth="1"/>
    <col min="9471" max="9471" width="30.6640625" customWidth="1"/>
    <col min="9472" max="9472" width="6.6640625" customWidth="1"/>
    <col min="9473" max="9473" width="9.33203125" bestFit="1" customWidth="1"/>
    <col min="9474" max="9474" width="15.88671875" bestFit="1" customWidth="1"/>
    <col min="9475" max="9479" width="0" hidden="1" customWidth="1"/>
    <col min="9480" max="9480" width="17.5546875" customWidth="1"/>
    <col min="9724" max="9724" width="8.6640625" customWidth="1"/>
    <col min="9725" max="9725" width="11.6640625" customWidth="1"/>
    <col min="9726" max="9726" width="36.6640625" customWidth="1"/>
    <col min="9727" max="9727" width="30.6640625" customWidth="1"/>
    <col min="9728" max="9728" width="6.6640625" customWidth="1"/>
    <col min="9729" max="9729" width="9.33203125" bestFit="1" customWidth="1"/>
    <col min="9730" max="9730" width="15.88671875" bestFit="1" customWidth="1"/>
    <col min="9731" max="9735" width="0" hidden="1" customWidth="1"/>
    <col min="9736" max="9736" width="17.5546875" customWidth="1"/>
    <col min="9980" max="9980" width="8.6640625" customWidth="1"/>
    <col min="9981" max="9981" width="11.6640625" customWidth="1"/>
    <col min="9982" max="9982" width="36.6640625" customWidth="1"/>
    <col min="9983" max="9983" width="30.6640625" customWidth="1"/>
    <col min="9984" max="9984" width="6.6640625" customWidth="1"/>
    <col min="9985" max="9985" width="9.33203125" bestFit="1" customWidth="1"/>
    <col min="9986" max="9986" width="15.88671875" bestFit="1" customWidth="1"/>
    <col min="9987" max="9991" width="0" hidden="1" customWidth="1"/>
    <col min="9992" max="9992" width="17.5546875" customWidth="1"/>
    <col min="10236" max="10236" width="8.6640625" customWidth="1"/>
    <col min="10237" max="10237" width="11.6640625" customWidth="1"/>
    <col min="10238" max="10238" width="36.6640625" customWidth="1"/>
    <col min="10239" max="10239" width="30.6640625" customWidth="1"/>
    <col min="10240" max="10240" width="6.6640625" customWidth="1"/>
    <col min="10241" max="10241" width="9.33203125" bestFit="1" customWidth="1"/>
    <col min="10242" max="10242" width="15.88671875" bestFit="1" customWidth="1"/>
    <col min="10243" max="10247" width="0" hidden="1" customWidth="1"/>
    <col min="10248" max="10248" width="17.5546875" customWidth="1"/>
    <col min="10492" max="10492" width="8.6640625" customWidth="1"/>
    <col min="10493" max="10493" width="11.6640625" customWidth="1"/>
    <col min="10494" max="10494" width="36.6640625" customWidth="1"/>
    <col min="10495" max="10495" width="30.6640625" customWidth="1"/>
    <col min="10496" max="10496" width="6.6640625" customWidth="1"/>
    <col min="10497" max="10497" width="9.33203125" bestFit="1" customWidth="1"/>
    <col min="10498" max="10498" width="15.88671875" bestFit="1" customWidth="1"/>
    <col min="10499" max="10503" width="0" hidden="1" customWidth="1"/>
    <col min="10504" max="10504" width="17.5546875" customWidth="1"/>
    <col min="10748" max="10748" width="8.6640625" customWidth="1"/>
    <col min="10749" max="10749" width="11.6640625" customWidth="1"/>
    <col min="10750" max="10750" width="36.6640625" customWidth="1"/>
    <col min="10751" max="10751" width="30.6640625" customWidth="1"/>
    <col min="10752" max="10752" width="6.6640625" customWidth="1"/>
    <col min="10753" max="10753" width="9.33203125" bestFit="1" customWidth="1"/>
    <col min="10754" max="10754" width="15.88671875" bestFit="1" customWidth="1"/>
    <col min="10755" max="10759" width="0" hidden="1" customWidth="1"/>
    <col min="10760" max="10760" width="17.5546875" customWidth="1"/>
    <col min="11004" max="11004" width="8.6640625" customWidth="1"/>
    <col min="11005" max="11005" width="11.6640625" customWidth="1"/>
    <col min="11006" max="11006" width="36.6640625" customWidth="1"/>
    <col min="11007" max="11007" width="30.6640625" customWidth="1"/>
    <col min="11008" max="11008" width="6.6640625" customWidth="1"/>
    <col min="11009" max="11009" width="9.33203125" bestFit="1" customWidth="1"/>
    <col min="11010" max="11010" width="15.88671875" bestFit="1" customWidth="1"/>
    <col min="11011" max="11015" width="0" hidden="1" customWidth="1"/>
    <col min="11016" max="11016" width="17.5546875" customWidth="1"/>
    <col min="11260" max="11260" width="8.6640625" customWidth="1"/>
    <col min="11261" max="11261" width="11.6640625" customWidth="1"/>
    <col min="11262" max="11262" width="36.6640625" customWidth="1"/>
    <col min="11263" max="11263" width="30.6640625" customWidth="1"/>
    <col min="11264" max="11264" width="6.6640625" customWidth="1"/>
    <col min="11265" max="11265" width="9.33203125" bestFit="1" customWidth="1"/>
    <col min="11266" max="11266" width="15.88671875" bestFit="1" customWidth="1"/>
    <col min="11267" max="11271" width="0" hidden="1" customWidth="1"/>
    <col min="11272" max="11272" width="17.5546875" customWidth="1"/>
    <col min="11516" max="11516" width="8.6640625" customWidth="1"/>
    <col min="11517" max="11517" width="11.6640625" customWidth="1"/>
    <col min="11518" max="11518" width="36.6640625" customWidth="1"/>
    <col min="11519" max="11519" width="30.6640625" customWidth="1"/>
    <col min="11520" max="11520" width="6.6640625" customWidth="1"/>
    <col min="11521" max="11521" width="9.33203125" bestFit="1" customWidth="1"/>
    <col min="11522" max="11522" width="15.88671875" bestFit="1" customWidth="1"/>
    <col min="11523" max="11527" width="0" hidden="1" customWidth="1"/>
    <col min="11528" max="11528" width="17.5546875" customWidth="1"/>
    <col min="11772" max="11772" width="8.6640625" customWidth="1"/>
    <col min="11773" max="11773" width="11.6640625" customWidth="1"/>
    <col min="11774" max="11774" width="36.6640625" customWidth="1"/>
    <col min="11775" max="11775" width="30.6640625" customWidth="1"/>
    <col min="11776" max="11776" width="6.6640625" customWidth="1"/>
    <col min="11777" max="11777" width="9.33203125" bestFit="1" customWidth="1"/>
    <col min="11778" max="11778" width="15.88671875" bestFit="1" customWidth="1"/>
    <col min="11779" max="11783" width="0" hidden="1" customWidth="1"/>
    <col min="11784" max="11784" width="17.5546875" customWidth="1"/>
    <col min="12028" max="12028" width="8.6640625" customWidth="1"/>
    <col min="12029" max="12029" width="11.6640625" customWidth="1"/>
    <col min="12030" max="12030" width="36.6640625" customWidth="1"/>
    <col min="12031" max="12031" width="30.6640625" customWidth="1"/>
    <col min="12032" max="12032" width="6.6640625" customWidth="1"/>
    <col min="12033" max="12033" width="9.33203125" bestFit="1" customWidth="1"/>
    <col min="12034" max="12034" width="15.88671875" bestFit="1" customWidth="1"/>
    <col min="12035" max="12039" width="0" hidden="1" customWidth="1"/>
    <col min="12040" max="12040" width="17.5546875" customWidth="1"/>
    <col min="12284" max="12284" width="8.6640625" customWidth="1"/>
    <col min="12285" max="12285" width="11.6640625" customWidth="1"/>
    <col min="12286" max="12286" width="36.6640625" customWidth="1"/>
    <col min="12287" max="12287" width="30.6640625" customWidth="1"/>
    <col min="12288" max="12288" width="6.6640625" customWidth="1"/>
    <col min="12289" max="12289" width="9.33203125" bestFit="1" customWidth="1"/>
    <col min="12290" max="12290" width="15.88671875" bestFit="1" customWidth="1"/>
    <col min="12291" max="12295" width="0" hidden="1" customWidth="1"/>
    <col min="12296" max="12296" width="17.5546875" customWidth="1"/>
    <col min="12540" max="12540" width="8.6640625" customWidth="1"/>
    <col min="12541" max="12541" width="11.6640625" customWidth="1"/>
    <col min="12542" max="12542" width="36.6640625" customWidth="1"/>
    <col min="12543" max="12543" width="30.6640625" customWidth="1"/>
    <col min="12544" max="12544" width="6.6640625" customWidth="1"/>
    <col min="12545" max="12545" width="9.33203125" bestFit="1" customWidth="1"/>
    <col min="12546" max="12546" width="15.88671875" bestFit="1" customWidth="1"/>
    <col min="12547" max="12551" width="0" hidden="1" customWidth="1"/>
    <col min="12552" max="12552" width="17.5546875" customWidth="1"/>
    <col min="12796" max="12796" width="8.6640625" customWidth="1"/>
    <col min="12797" max="12797" width="11.6640625" customWidth="1"/>
    <col min="12798" max="12798" width="36.6640625" customWidth="1"/>
    <col min="12799" max="12799" width="30.6640625" customWidth="1"/>
    <col min="12800" max="12800" width="6.6640625" customWidth="1"/>
    <col min="12801" max="12801" width="9.33203125" bestFit="1" customWidth="1"/>
    <col min="12802" max="12802" width="15.88671875" bestFit="1" customWidth="1"/>
    <col min="12803" max="12807" width="0" hidden="1" customWidth="1"/>
    <col min="12808" max="12808" width="17.5546875" customWidth="1"/>
    <col min="13052" max="13052" width="8.6640625" customWidth="1"/>
    <col min="13053" max="13053" width="11.6640625" customWidth="1"/>
    <col min="13054" max="13054" width="36.6640625" customWidth="1"/>
    <col min="13055" max="13055" width="30.6640625" customWidth="1"/>
    <col min="13056" max="13056" width="6.6640625" customWidth="1"/>
    <col min="13057" max="13057" width="9.33203125" bestFit="1" customWidth="1"/>
    <col min="13058" max="13058" width="15.88671875" bestFit="1" customWidth="1"/>
    <col min="13059" max="13063" width="0" hidden="1" customWidth="1"/>
    <col min="13064" max="13064" width="17.5546875" customWidth="1"/>
    <col min="13308" max="13308" width="8.6640625" customWidth="1"/>
    <col min="13309" max="13309" width="11.6640625" customWidth="1"/>
    <col min="13310" max="13310" width="36.6640625" customWidth="1"/>
    <col min="13311" max="13311" width="30.6640625" customWidth="1"/>
    <col min="13312" max="13312" width="6.6640625" customWidth="1"/>
    <col min="13313" max="13313" width="9.33203125" bestFit="1" customWidth="1"/>
    <col min="13314" max="13314" width="15.88671875" bestFit="1" customWidth="1"/>
    <col min="13315" max="13319" width="0" hidden="1" customWidth="1"/>
    <col min="13320" max="13320" width="17.5546875" customWidth="1"/>
    <col min="13564" max="13564" width="8.6640625" customWidth="1"/>
    <col min="13565" max="13565" width="11.6640625" customWidth="1"/>
    <col min="13566" max="13566" width="36.6640625" customWidth="1"/>
    <col min="13567" max="13567" width="30.6640625" customWidth="1"/>
    <col min="13568" max="13568" width="6.6640625" customWidth="1"/>
    <col min="13569" max="13569" width="9.33203125" bestFit="1" customWidth="1"/>
    <col min="13570" max="13570" width="15.88671875" bestFit="1" customWidth="1"/>
    <col min="13571" max="13575" width="0" hidden="1" customWidth="1"/>
    <col min="13576" max="13576" width="17.5546875" customWidth="1"/>
    <col min="13820" max="13820" width="8.6640625" customWidth="1"/>
    <col min="13821" max="13821" width="11.6640625" customWidth="1"/>
    <col min="13822" max="13822" width="36.6640625" customWidth="1"/>
    <col min="13823" max="13823" width="30.6640625" customWidth="1"/>
    <col min="13824" max="13824" width="6.6640625" customWidth="1"/>
    <col min="13825" max="13825" width="9.33203125" bestFit="1" customWidth="1"/>
    <col min="13826" max="13826" width="15.88671875" bestFit="1" customWidth="1"/>
    <col min="13827" max="13831" width="0" hidden="1" customWidth="1"/>
    <col min="13832" max="13832" width="17.5546875" customWidth="1"/>
    <col min="14076" max="14076" width="8.6640625" customWidth="1"/>
    <col min="14077" max="14077" width="11.6640625" customWidth="1"/>
    <col min="14078" max="14078" width="36.6640625" customWidth="1"/>
    <col min="14079" max="14079" width="30.6640625" customWidth="1"/>
    <col min="14080" max="14080" width="6.6640625" customWidth="1"/>
    <col min="14081" max="14081" width="9.33203125" bestFit="1" customWidth="1"/>
    <col min="14082" max="14082" width="15.88671875" bestFit="1" customWidth="1"/>
    <col min="14083" max="14087" width="0" hidden="1" customWidth="1"/>
    <col min="14088" max="14088" width="17.5546875" customWidth="1"/>
    <col min="14332" max="14332" width="8.6640625" customWidth="1"/>
    <col min="14333" max="14333" width="11.6640625" customWidth="1"/>
    <col min="14334" max="14334" width="36.6640625" customWidth="1"/>
    <col min="14335" max="14335" width="30.6640625" customWidth="1"/>
    <col min="14336" max="14336" width="6.6640625" customWidth="1"/>
    <col min="14337" max="14337" width="9.33203125" bestFit="1" customWidth="1"/>
    <col min="14338" max="14338" width="15.88671875" bestFit="1" customWidth="1"/>
    <col min="14339" max="14343" width="0" hidden="1" customWidth="1"/>
    <col min="14344" max="14344" width="17.5546875" customWidth="1"/>
    <col min="14588" max="14588" width="8.6640625" customWidth="1"/>
    <col min="14589" max="14589" width="11.6640625" customWidth="1"/>
    <col min="14590" max="14590" width="36.6640625" customWidth="1"/>
    <col min="14591" max="14591" width="30.6640625" customWidth="1"/>
    <col min="14592" max="14592" width="6.6640625" customWidth="1"/>
    <col min="14593" max="14593" width="9.33203125" bestFit="1" customWidth="1"/>
    <col min="14594" max="14594" width="15.88671875" bestFit="1" customWidth="1"/>
    <col min="14595" max="14599" width="0" hidden="1" customWidth="1"/>
    <col min="14600" max="14600" width="17.5546875" customWidth="1"/>
    <col min="14844" max="14844" width="8.6640625" customWidth="1"/>
    <col min="14845" max="14845" width="11.6640625" customWidth="1"/>
    <col min="14846" max="14846" width="36.6640625" customWidth="1"/>
    <col min="14847" max="14847" width="30.6640625" customWidth="1"/>
    <col min="14848" max="14848" width="6.6640625" customWidth="1"/>
    <col min="14849" max="14849" width="9.33203125" bestFit="1" customWidth="1"/>
    <col min="14850" max="14850" width="15.88671875" bestFit="1" customWidth="1"/>
    <col min="14851" max="14855" width="0" hidden="1" customWidth="1"/>
    <col min="14856" max="14856" width="17.5546875" customWidth="1"/>
    <col min="15100" max="15100" width="8.6640625" customWidth="1"/>
    <col min="15101" max="15101" width="11.6640625" customWidth="1"/>
    <col min="15102" max="15102" width="36.6640625" customWidth="1"/>
    <col min="15103" max="15103" width="30.6640625" customWidth="1"/>
    <col min="15104" max="15104" width="6.6640625" customWidth="1"/>
    <col min="15105" max="15105" width="9.33203125" bestFit="1" customWidth="1"/>
    <col min="15106" max="15106" width="15.88671875" bestFit="1" customWidth="1"/>
    <col min="15107" max="15111" width="0" hidden="1" customWidth="1"/>
    <col min="15112" max="15112" width="17.5546875" customWidth="1"/>
    <col min="15356" max="15356" width="8.6640625" customWidth="1"/>
    <col min="15357" max="15357" width="11.6640625" customWidth="1"/>
    <col min="15358" max="15358" width="36.6640625" customWidth="1"/>
    <col min="15359" max="15359" width="30.6640625" customWidth="1"/>
    <col min="15360" max="15360" width="6.6640625" customWidth="1"/>
    <col min="15361" max="15361" width="9.33203125" bestFit="1" customWidth="1"/>
    <col min="15362" max="15362" width="15.88671875" bestFit="1" customWidth="1"/>
    <col min="15363" max="15367" width="0" hidden="1" customWidth="1"/>
    <col min="15368" max="15368" width="17.5546875" customWidth="1"/>
    <col min="15612" max="15612" width="8.6640625" customWidth="1"/>
    <col min="15613" max="15613" width="11.6640625" customWidth="1"/>
    <col min="15614" max="15614" width="36.6640625" customWidth="1"/>
    <col min="15615" max="15615" width="30.6640625" customWidth="1"/>
    <col min="15616" max="15616" width="6.6640625" customWidth="1"/>
    <col min="15617" max="15617" width="9.33203125" bestFit="1" customWidth="1"/>
    <col min="15618" max="15618" width="15.88671875" bestFit="1" customWidth="1"/>
    <col min="15619" max="15623" width="0" hidden="1" customWidth="1"/>
    <col min="15624" max="15624" width="17.5546875" customWidth="1"/>
    <col min="15868" max="15868" width="8.6640625" customWidth="1"/>
    <col min="15869" max="15869" width="11.6640625" customWidth="1"/>
    <col min="15870" max="15870" width="36.6640625" customWidth="1"/>
    <col min="15871" max="15871" width="30.6640625" customWidth="1"/>
    <col min="15872" max="15872" width="6.6640625" customWidth="1"/>
    <col min="15873" max="15873" width="9.33203125" bestFit="1" customWidth="1"/>
    <col min="15874" max="15874" width="15.88671875" bestFit="1" customWidth="1"/>
    <col min="15875" max="15879" width="0" hidden="1" customWidth="1"/>
    <col min="15880" max="15880" width="17.5546875" customWidth="1"/>
    <col min="16124" max="16124" width="8.6640625" customWidth="1"/>
    <col min="16125" max="16125" width="11.6640625" customWidth="1"/>
    <col min="16126" max="16126" width="36.6640625" customWidth="1"/>
    <col min="16127" max="16127" width="30.6640625" customWidth="1"/>
    <col min="16128" max="16128" width="6.6640625" customWidth="1"/>
    <col min="16129" max="16129" width="9.33203125" bestFit="1" customWidth="1"/>
    <col min="16130" max="16130" width="15.88671875" bestFit="1" customWidth="1"/>
    <col min="16131" max="16135" width="0" hidden="1" customWidth="1"/>
    <col min="16136" max="16136" width="17.5546875" customWidth="1"/>
  </cols>
  <sheetData>
    <row r="1" spans="1:8" ht="15.6">
      <c r="A1" s="469" t="s">
        <v>612</v>
      </c>
      <c r="B1" s="470"/>
      <c r="C1" s="471"/>
      <c r="D1" s="471"/>
      <c r="E1" s="470"/>
      <c r="F1" s="472"/>
      <c r="G1" s="473"/>
      <c r="H1" s="474"/>
    </row>
    <row r="2" spans="1:8" ht="18" thickBot="1">
      <c r="A2" s="475"/>
      <c r="B2" s="476"/>
      <c r="C2" s="477"/>
      <c r="D2" s="477"/>
      <c r="E2" s="476"/>
      <c r="F2" s="478"/>
      <c r="G2" s="479"/>
      <c r="H2" s="480"/>
    </row>
    <row r="3" spans="1:8" ht="15" thickBot="1">
      <c r="A3" s="30" t="s">
        <v>9</v>
      </c>
      <c r="B3" s="481" t="s">
        <v>10</v>
      </c>
      <c r="C3" s="482" t="s">
        <v>11</v>
      </c>
      <c r="D3" s="482" t="s">
        <v>12</v>
      </c>
      <c r="E3" s="481" t="s">
        <v>13</v>
      </c>
      <c r="F3" s="483" t="s">
        <v>288</v>
      </c>
      <c r="G3" s="484" t="s">
        <v>14</v>
      </c>
      <c r="H3" s="485" t="s">
        <v>15</v>
      </c>
    </row>
    <row r="4" spans="1:8">
      <c r="A4" s="32"/>
      <c r="B4" s="33"/>
      <c r="C4" s="34"/>
      <c r="D4" s="34"/>
      <c r="E4" s="33"/>
      <c r="F4" s="35"/>
      <c r="G4" s="36"/>
      <c r="H4" s="36"/>
    </row>
    <row r="5" spans="1:8" ht="98.4" customHeight="1">
      <c r="A5" s="54" t="s">
        <v>18</v>
      </c>
      <c r="B5" s="55"/>
      <c r="C5" s="56" t="s">
        <v>870</v>
      </c>
      <c r="D5" s="56"/>
      <c r="E5" s="651" t="s">
        <v>22</v>
      </c>
      <c r="F5" s="57">
        <v>1</v>
      </c>
      <c r="G5" s="58">
        <v>36000</v>
      </c>
      <c r="H5" s="58">
        <f>F5*G5</f>
        <v>36000</v>
      </c>
    </row>
    <row r="6" spans="1:8" ht="17.399999999999999">
      <c r="A6" s="486" t="s">
        <v>282</v>
      </c>
      <c r="B6" s="487"/>
      <c r="C6" s="488"/>
      <c r="D6" s="489"/>
      <c r="E6" s="487"/>
      <c r="F6" s="490"/>
      <c r="G6" s="491"/>
      <c r="H6" s="492">
        <f>SUM(H5:H5)</f>
        <v>36000</v>
      </c>
    </row>
    <row r="7" spans="1:8" ht="18" thickBot="1">
      <c r="A7" s="493" t="s">
        <v>7</v>
      </c>
      <c r="B7" s="494"/>
      <c r="C7" s="495"/>
      <c r="D7" s="496"/>
      <c r="E7" s="494"/>
      <c r="F7" s="497"/>
      <c r="G7" s="498"/>
      <c r="H7" s="498">
        <f>H6*0.22</f>
        <v>7920</v>
      </c>
    </row>
    <row r="8" spans="1:8" ht="17.399999999999999">
      <c r="A8" s="486" t="s">
        <v>282</v>
      </c>
      <c r="B8" s="499"/>
      <c r="C8" s="500"/>
      <c r="D8" s="500"/>
      <c r="E8" s="499"/>
      <c r="F8" s="501"/>
      <c r="G8" s="502"/>
      <c r="H8" s="502">
        <f>H6*1.22</f>
        <v>43920</v>
      </c>
    </row>
    <row r="9" spans="1:8" ht="17.399999999999999">
      <c r="A9" s="503"/>
      <c r="B9" s="476"/>
      <c r="C9" s="477"/>
      <c r="D9" s="477"/>
      <c r="E9" s="476"/>
      <c r="F9" s="478"/>
      <c r="G9" s="479"/>
      <c r="H9" s="479"/>
    </row>
  </sheetData>
  <sheetProtection algorithmName="SHA-512" hashValue="plf7hLUYwmlibx8aPVaWHjtMP0jzYuqeGXU7Bx9zWfh/EcSUl7HQObcIfm1/qJHW6HH/k6RWI/exzQHkeGo2hg==" saltValue="nDktrIWNy6VltdkK+gy0LA==" spinCount="100000" sheet="1" objects="1" scenarios="1"/>
  <pageMargins left="0.70866141732283472" right="0.70866141732283472" top="0.97499999999999998" bottom="0.74803149606299213" header="0.31496062992125984" footer="0.31496062992125984"/>
  <pageSetup paperSize="9" firstPageNumber="60" fitToHeight="0" orientation="landscape" useFirstPageNumber="1" r:id="rId1"/>
  <headerFooter>
    <oddHeader>&amp;L&amp;G&amp;R
PROJEKTANTSKI PREDRAČUN - ELABORAT
ZAČASNE PROMETNE UREDITVE</oddHeader>
    <oddFooter>&amp;L&amp;G&amp;R&amp;P od &amp;[75</oddFoot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BQ62"/>
  <sheetViews>
    <sheetView view="pageBreakPreview" topLeftCell="A43" zoomScale="60" zoomScaleNormal="100" workbookViewId="0">
      <selection activeCell="E56" sqref="E56"/>
    </sheetView>
  </sheetViews>
  <sheetFormatPr defaultColWidth="12.44140625" defaultRowHeight="15"/>
  <cols>
    <col min="1" max="1" width="12.44140625" style="516"/>
    <col min="2" max="2" width="59" style="516" customWidth="1"/>
    <col min="3" max="3" width="13.109375" style="516" customWidth="1"/>
    <col min="4" max="4" width="14.33203125" style="516" customWidth="1"/>
    <col min="5" max="16384" width="12.44140625" style="516"/>
  </cols>
  <sheetData>
    <row r="1" spans="1:69" s="510" customFormat="1">
      <c r="B1" s="510" t="s">
        <v>616</v>
      </c>
      <c r="G1" s="511"/>
      <c r="H1" s="511"/>
      <c r="I1" s="511"/>
      <c r="J1" s="511"/>
      <c r="K1" s="511"/>
      <c r="L1" s="511"/>
      <c r="M1" s="511"/>
      <c r="N1" s="511"/>
      <c r="O1" s="511"/>
      <c r="P1" s="511"/>
      <c r="Q1" s="511"/>
      <c r="R1" s="511"/>
      <c r="S1" s="511"/>
      <c r="T1" s="511"/>
      <c r="U1" s="511"/>
      <c r="V1" s="511"/>
      <c r="W1" s="511"/>
      <c r="X1" s="511"/>
      <c r="Y1" s="511"/>
      <c r="Z1" s="511"/>
      <c r="AA1" s="511"/>
      <c r="AB1" s="511"/>
      <c r="AC1" s="511"/>
      <c r="AD1" s="511"/>
      <c r="AE1" s="511"/>
      <c r="AF1" s="511"/>
      <c r="AG1" s="511"/>
      <c r="AH1" s="511"/>
      <c r="AI1" s="511"/>
      <c r="AJ1" s="511"/>
      <c r="AK1" s="511"/>
      <c r="AL1" s="511"/>
      <c r="AM1" s="511"/>
      <c r="AN1" s="511"/>
      <c r="AO1" s="511"/>
      <c r="AP1" s="511"/>
      <c r="AQ1" s="511"/>
      <c r="AR1" s="511"/>
      <c r="AS1" s="511"/>
      <c r="AT1" s="511"/>
      <c r="AU1" s="511"/>
      <c r="AV1" s="511"/>
      <c r="AW1" s="511"/>
      <c r="AX1" s="511"/>
      <c r="AY1" s="511"/>
      <c r="AZ1" s="511"/>
      <c r="BA1" s="511"/>
      <c r="BB1" s="511"/>
      <c r="BC1" s="511"/>
      <c r="BD1" s="511"/>
      <c r="BE1" s="511"/>
      <c r="BF1" s="511"/>
      <c r="BG1" s="511"/>
      <c r="BH1" s="511"/>
      <c r="BI1" s="511"/>
      <c r="BJ1" s="511"/>
      <c r="BK1" s="511"/>
      <c r="BL1" s="511"/>
      <c r="BM1" s="511"/>
      <c r="BN1" s="511"/>
      <c r="BO1" s="511"/>
      <c r="BP1" s="511"/>
      <c r="BQ1" s="511"/>
    </row>
    <row r="2" spans="1:69" s="512" customFormat="1" ht="15.6">
      <c r="B2" s="512" t="s">
        <v>617</v>
      </c>
      <c r="G2" s="513"/>
      <c r="H2" s="513"/>
      <c r="I2" s="513"/>
      <c r="J2" s="513"/>
      <c r="K2" s="513"/>
      <c r="L2" s="513"/>
      <c r="M2" s="513"/>
      <c r="N2" s="513"/>
      <c r="O2" s="513"/>
      <c r="P2" s="513"/>
      <c r="Q2" s="513"/>
      <c r="R2" s="513"/>
      <c r="S2" s="513"/>
      <c r="T2" s="513"/>
      <c r="U2" s="513"/>
      <c r="V2" s="513"/>
      <c r="W2" s="513"/>
      <c r="X2" s="513"/>
      <c r="Y2" s="513"/>
      <c r="Z2" s="513"/>
      <c r="AA2" s="513"/>
      <c r="AB2" s="513"/>
      <c r="AC2" s="513"/>
      <c r="AD2" s="513"/>
      <c r="AE2" s="513"/>
      <c r="AF2" s="513"/>
      <c r="AG2" s="513"/>
      <c r="AH2" s="513"/>
      <c r="AI2" s="513"/>
      <c r="AJ2" s="513"/>
      <c r="AK2" s="513"/>
      <c r="AL2" s="513"/>
      <c r="AM2" s="513"/>
      <c r="AN2" s="513"/>
      <c r="AO2" s="513"/>
      <c r="AP2" s="513"/>
      <c r="AQ2" s="513"/>
      <c r="AR2" s="513"/>
      <c r="AS2" s="513"/>
      <c r="AT2" s="513"/>
      <c r="AU2" s="513"/>
      <c r="AV2" s="513"/>
      <c r="AW2" s="513"/>
      <c r="AX2" s="513"/>
      <c r="AY2" s="513"/>
      <c r="AZ2" s="513"/>
      <c r="BA2" s="513"/>
      <c r="BB2" s="513"/>
      <c r="BC2" s="513"/>
      <c r="BD2" s="513"/>
      <c r="BE2" s="513"/>
      <c r="BF2" s="513"/>
      <c r="BG2" s="513"/>
      <c r="BH2" s="513"/>
      <c r="BI2" s="513"/>
      <c r="BJ2" s="513"/>
      <c r="BK2" s="513"/>
      <c r="BL2" s="513"/>
      <c r="BM2" s="513"/>
      <c r="BN2" s="513"/>
      <c r="BO2" s="513"/>
      <c r="BP2" s="513"/>
      <c r="BQ2" s="513"/>
    </row>
    <row r="3" spans="1:69" s="510" customFormat="1" ht="30">
      <c r="B3" s="510" t="s">
        <v>618</v>
      </c>
      <c r="G3" s="511"/>
      <c r="H3" s="511"/>
      <c r="I3" s="511"/>
      <c r="J3" s="511"/>
      <c r="K3" s="511"/>
      <c r="L3" s="511"/>
      <c r="M3" s="511"/>
      <c r="N3" s="511"/>
      <c r="O3" s="511"/>
      <c r="P3" s="511"/>
      <c r="Q3" s="511"/>
      <c r="R3" s="511"/>
      <c r="S3" s="511"/>
      <c r="T3" s="511"/>
      <c r="U3" s="511"/>
      <c r="V3" s="511"/>
      <c r="W3" s="511"/>
      <c r="X3" s="511"/>
      <c r="Y3" s="511"/>
      <c r="Z3" s="511"/>
      <c r="AA3" s="511"/>
      <c r="AB3" s="511"/>
      <c r="AC3" s="511"/>
      <c r="AD3" s="511"/>
      <c r="AE3" s="511"/>
      <c r="AF3" s="511"/>
      <c r="AG3" s="511"/>
      <c r="AH3" s="511"/>
      <c r="AI3" s="511"/>
      <c r="AJ3" s="511"/>
      <c r="AK3" s="511"/>
      <c r="AL3" s="511"/>
      <c r="AM3" s="511"/>
      <c r="AN3" s="511"/>
      <c r="AO3" s="511"/>
      <c r="AP3" s="511"/>
      <c r="AQ3" s="511"/>
      <c r="AR3" s="511"/>
      <c r="AS3" s="511"/>
      <c r="AT3" s="511"/>
      <c r="AU3" s="511"/>
      <c r="AV3" s="511"/>
      <c r="AW3" s="511"/>
      <c r="AX3" s="511"/>
      <c r="AY3" s="511"/>
      <c r="AZ3" s="511"/>
      <c r="BA3" s="511"/>
      <c r="BB3" s="511"/>
      <c r="BC3" s="511"/>
      <c r="BD3" s="511"/>
      <c r="BE3" s="511"/>
      <c r="BF3" s="511"/>
      <c r="BG3" s="511"/>
      <c r="BH3" s="511"/>
      <c r="BI3" s="511"/>
      <c r="BJ3" s="511"/>
      <c r="BK3" s="511"/>
      <c r="BL3" s="511"/>
      <c r="BM3" s="511"/>
      <c r="BN3" s="511"/>
      <c r="BO3" s="511"/>
      <c r="BP3" s="511"/>
      <c r="BQ3" s="511"/>
    </row>
    <row r="4" spans="1:69" s="510" customFormat="1" ht="258.89999999999998" customHeight="1">
      <c r="B4" s="687" t="s">
        <v>619</v>
      </c>
      <c r="C4" s="687"/>
      <c r="D4" s="687"/>
      <c r="E4" s="687"/>
      <c r="F4" s="687"/>
      <c r="G4" s="511"/>
      <c r="H4" s="511"/>
      <c r="I4" s="511"/>
      <c r="J4" s="511"/>
      <c r="K4" s="511"/>
      <c r="L4" s="511"/>
      <c r="M4" s="511"/>
      <c r="N4" s="511"/>
      <c r="O4" s="511"/>
      <c r="P4" s="511"/>
      <c r="Q4" s="511"/>
      <c r="R4" s="511"/>
      <c r="S4" s="511"/>
      <c r="T4" s="511"/>
      <c r="U4" s="511"/>
      <c r="V4" s="511"/>
      <c r="W4" s="511"/>
      <c r="X4" s="511"/>
      <c r="Y4" s="511"/>
      <c r="Z4" s="511"/>
      <c r="AA4" s="511"/>
      <c r="AB4" s="511"/>
      <c r="AC4" s="511"/>
      <c r="AD4" s="511"/>
      <c r="AE4" s="511"/>
      <c r="AF4" s="511"/>
      <c r="AG4" s="511"/>
      <c r="AH4" s="511"/>
      <c r="AI4" s="511"/>
      <c r="AJ4" s="511"/>
      <c r="AK4" s="511"/>
      <c r="AL4" s="511"/>
      <c r="AM4" s="511"/>
      <c r="AN4" s="511"/>
      <c r="AO4" s="511"/>
      <c r="AP4" s="511"/>
      <c r="AQ4" s="511"/>
      <c r="AR4" s="511"/>
      <c r="AS4" s="511"/>
      <c r="AT4" s="511"/>
      <c r="AU4" s="511"/>
      <c r="AV4" s="511"/>
      <c r="AW4" s="511"/>
      <c r="AX4" s="511"/>
      <c r="AY4" s="511"/>
      <c r="AZ4" s="511"/>
      <c r="BA4" s="511"/>
      <c r="BB4" s="511"/>
      <c r="BC4" s="511"/>
      <c r="BD4" s="511"/>
      <c r="BE4" s="511"/>
      <c r="BF4" s="511"/>
      <c r="BG4" s="511"/>
      <c r="BH4" s="511"/>
      <c r="BI4" s="511"/>
      <c r="BJ4" s="511"/>
      <c r="BK4" s="511"/>
      <c r="BL4" s="511"/>
      <c r="BM4" s="511"/>
      <c r="BN4" s="511"/>
      <c r="BO4" s="511"/>
      <c r="BP4" s="511"/>
      <c r="BQ4" s="511"/>
    </row>
    <row r="5" spans="1:69" ht="30">
      <c r="A5" s="514" t="s">
        <v>96</v>
      </c>
      <c r="B5" s="515"/>
      <c r="C5" s="514" t="s">
        <v>620</v>
      </c>
      <c r="D5" s="514" t="s">
        <v>517</v>
      </c>
      <c r="E5" s="510" t="s">
        <v>621</v>
      </c>
      <c r="F5" s="510" t="s">
        <v>622</v>
      </c>
    </row>
    <row r="6" spans="1:69" ht="15.6">
      <c r="A6" s="517">
        <v>1</v>
      </c>
      <c r="B6" s="517" t="s">
        <v>82</v>
      </c>
      <c r="C6" s="517" t="s">
        <v>96</v>
      </c>
      <c r="D6" s="517" t="s">
        <v>96</v>
      </c>
      <c r="E6" s="510"/>
      <c r="F6" s="510"/>
    </row>
    <row r="7" spans="1:69" ht="30">
      <c r="A7" s="510" t="s">
        <v>293</v>
      </c>
      <c r="B7" s="510" t="s">
        <v>623</v>
      </c>
      <c r="C7" s="510" t="s">
        <v>94</v>
      </c>
      <c r="D7" s="688">
        <v>1</v>
      </c>
      <c r="E7" s="688"/>
      <c r="F7" s="688">
        <f>(D7*E7)</f>
        <v>0</v>
      </c>
    </row>
    <row r="8" spans="1:69" ht="45">
      <c r="A8" s="510" t="s">
        <v>311</v>
      </c>
      <c r="B8" s="510" t="s">
        <v>624</v>
      </c>
      <c r="C8" s="510" t="s">
        <v>94</v>
      </c>
      <c r="D8" s="688">
        <v>1</v>
      </c>
      <c r="E8" s="688"/>
      <c r="F8" s="688">
        <f t="shared" ref="F8:F58" si="0">(D8*E8)</f>
        <v>0</v>
      </c>
    </row>
    <row r="9" spans="1:69" ht="15.6">
      <c r="A9" s="512">
        <v>2</v>
      </c>
      <c r="B9" s="512" t="s">
        <v>83</v>
      </c>
      <c r="C9" s="512" t="s">
        <v>96</v>
      </c>
      <c r="D9" s="689" t="s">
        <v>96</v>
      </c>
      <c r="E9" s="512"/>
      <c r="F9" s="518"/>
    </row>
    <row r="10" spans="1:69" ht="45">
      <c r="A10" s="510" t="s">
        <v>625</v>
      </c>
      <c r="B10" s="510" t="s">
        <v>626</v>
      </c>
      <c r="C10" s="510" t="s">
        <v>627</v>
      </c>
      <c r="D10" s="688">
        <v>3</v>
      </c>
      <c r="E10" s="688"/>
      <c r="F10" s="688">
        <f t="shared" ref="F10:F11" si="1">(D10*E10)</f>
        <v>0</v>
      </c>
    </row>
    <row r="11" spans="1:69" ht="45">
      <c r="A11" s="510" t="s">
        <v>628</v>
      </c>
      <c r="B11" s="510" t="s">
        <v>629</v>
      </c>
      <c r="C11" s="510" t="s">
        <v>627</v>
      </c>
      <c r="D11" s="688">
        <v>1.5</v>
      </c>
      <c r="E11" s="688"/>
      <c r="F11" s="688">
        <f t="shared" si="1"/>
        <v>0</v>
      </c>
    </row>
    <row r="12" spans="1:69" ht="15.6">
      <c r="A12" s="510"/>
      <c r="B12" s="510"/>
      <c r="C12" s="510"/>
      <c r="D12" s="510"/>
      <c r="E12" s="512"/>
      <c r="F12" s="510"/>
    </row>
    <row r="13" spans="1:69" ht="15.6">
      <c r="A13" s="512">
        <v>3</v>
      </c>
      <c r="B13" s="512" t="s">
        <v>505</v>
      </c>
      <c r="C13" s="510" t="s">
        <v>96</v>
      </c>
      <c r="D13" s="510" t="s">
        <v>96</v>
      </c>
      <c r="F13" s="510"/>
    </row>
    <row r="14" spans="1:69" s="519" customFormat="1" ht="15.6">
      <c r="A14" s="512" t="s">
        <v>630</v>
      </c>
      <c r="B14" s="512" t="s">
        <v>631</v>
      </c>
      <c r="C14" s="512"/>
      <c r="D14" s="512"/>
      <c r="E14" s="512"/>
      <c r="F14" s="510"/>
    </row>
    <row r="15" spans="1:69" ht="30">
      <c r="A15" s="510" t="s">
        <v>632</v>
      </c>
      <c r="B15" s="510" t="s">
        <v>633</v>
      </c>
      <c r="C15" s="510" t="s">
        <v>627</v>
      </c>
      <c r="D15" s="688">
        <v>10</v>
      </c>
      <c r="E15" s="688"/>
      <c r="F15" s="688">
        <f>(D15*E15)</f>
        <v>0</v>
      </c>
    </row>
    <row r="16" spans="1:69" ht="60">
      <c r="A16" s="510" t="s">
        <v>634</v>
      </c>
      <c r="B16" s="510" t="s">
        <v>635</v>
      </c>
      <c r="C16" s="510" t="s">
        <v>627</v>
      </c>
      <c r="D16" s="688">
        <v>0.6</v>
      </c>
      <c r="E16" s="688"/>
      <c r="F16" s="688">
        <f t="shared" ref="F16:F24" si="2">(D16*E16)</f>
        <v>0</v>
      </c>
    </row>
    <row r="17" spans="1:6" ht="30">
      <c r="A17" s="510" t="s">
        <v>636</v>
      </c>
      <c r="B17" s="510" t="s">
        <v>637</v>
      </c>
      <c r="C17" s="510" t="s">
        <v>638</v>
      </c>
      <c r="D17" s="688">
        <v>3</v>
      </c>
      <c r="E17" s="688"/>
      <c r="F17" s="688">
        <f t="shared" si="2"/>
        <v>0</v>
      </c>
    </row>
    <row r="18" spans="1:6" ht="45">
      <c r="A18" s="510" t="s">
        <v>639</v>
      </c>
      <c r="B18" s="510" t="s">
        <v>640</v>
      </c>
      <c r="C18" s="510" t="s">
        <v>627</v>
      </c>
      <c r="D18" s="688">
        <v>0.15</v>
      </c>
      <c r="E18" s="688"/>
      <c r="F18" s="688">
        <f t="shared" si="2"/>
        <v>0</v>
      </c>
    </row>
    <row r="19" spans="1:6" ht="30">
      <c r="A19" s="510" t="s">
        <v>641</v>
      </c>
      <c r="B19" s="510" t="s">
        <v>642</v>
      </c>
      <c r="C19" s="510" t="s">
        <v>638</v>
      </c>
      <c r="D19" s="688">
        <v>4</v>
      </c>
      <c r="E19" s="688"/>
      <c r="F19" s="688">
        <f t="shared" si="2"/>
        <v>0</v>
      </c>
    </row>
    <row r="20" spans="1:6" ht="45">
      <c r="A20" s="510" t="s">
        <v>643</v>
      </c>
      <c r="B20" s="510" t="s">
        <v>644</v>
      </c>
      <c r="C20" s="510" t="s">
        <v>627</v>
      </c>
      <c r="D20" s="688">
        <v>0.6</v>
      </c>
      <c r="E20" s="688"/>
      <c r="F20" s="688">
        <f t="shared" si="2"/>
        <v>0</v>
      </c>
    </row>
    <row r="21" spans="1:6" ht="30">
      <c r="A21" s="510" t="s">
        <v>645</v>
      </c>
      <c r="B21" s="510" t="s">
        <v>646</v>
      </c>
      <c r="C21" s="510" t="s">
        <v>404</v>
      </c>
      <c r="D21" s="688">
        <v>120</v>
      </c>
      <c r="E21" s="688"/>
      <c r="F21" s="688">
        <f t="shared" si="2"/>
        <v>0</v>
      </c>
    </row>
    <row r="22" spans="1:6" ht="30">
      <c r="A22" s="510" t="s">
        <v>647</v>
      </c>
      <c r="B22" s="510" t="s">
        <v>648</v>
      </c>
      <c r="C22" s="510" t="s">
        <v>638</v>
      </c>
      <c r="D22" s="688">
        <v>4.5</v>
      </c>
      <c r="E22" s="688"/>
      <c r="F22" s="688">
        <f t="shared" si="2"/>
        <v>0</v>
      </c>
    </row>
    <row r="23" spans="1:6" ht="45">
      <c r="A23" s="510" t="s">
        <v>649</v>
      </c>
      <c r="B23" s="510" t="s">
        <v>650</v>
      </c>
      <c r="C23" s="510" t="s">
        <v>651</v>
      </c>
      <c r="D23" s="688">
        <v>1</v>
      </c>
      <c r="E23" s="688"/>
      <c r="F23" s="688">
        <f t="shared" si="2"/>
        <v>0</v>
      </c>
    </row>
    <row r="24" spans="1:6">
      <c r="A24" s="510" t="s">
        <v>652</v>
      </c>
      <c r="B24" s="510" t="s">
        <v>653</v>
      </c>
      <c r="C24" s="510" t="s">
        <v>651</v>
      </c>
      <c r="D24" s="688">
        <v>1</v>
      </c>
      <c r="E24" s="688"/>
      <c r="F24" s="688">
        <f t="shared" si="2"/>
        <v>0</v>
      </c>
    </row>
    <row r="25" spans="1:6">
      <c r="C25" s="518"/>
      <c r="D25" s="518"/>
      <c r="E25" s="518"/>
      <c r="F25" s="518"/>
    </row>
    <row r="26" spans="1:6" s="519" customFormat="1" ht="15.6">
      <c r="A26" s="512" t="s">
        <v>654</v>
      </c>
      <c r="B26" s="512" t="s">
        <v>655</v>
      </c>
      <c r="C26" s="512"/>
      <c r="D26" s="512"/>
      <c r="E26" s="512"/>
      <c r="F26" s="512"/>
    </row>
    <row r="27" spans="1:6">
      <c r="C27" s="518"/>
      <c r="D27" s="518"/>
      <c r="E27" s="518"/>
      <c r="F27" s="518"/>
    </row>
    <row r="28" spans="1:6">
      <c r="A28" s="510" t="s">
        <v>656</v>
      </c>
      <c r="B28" s="510" t="s">
        <v>657</v>
      </c>
      <c r="C28" s="510" t="s">
        <v>651</v>
      </c>
      <c r="D28" s="688">
        <v>1</v>
      </c>
      <c r="E28" s="688"/>
      <c r="F28" s="688">
        <f t="shared" ref="F28:F38" si="3">(D28*E28)</f>
        <v>0</v>
      </c>
    </row>
    <row r="29" spans="1:6" ht="30">
      <c r="A29" s="510" t="s">
        <v>658</v>
      </c>
      <c r="B29" s="510" t="s">
        <v>633</v>
      </c>
      <c r="C29" s="510" t="s">
        <v>627</v>
      </c>
      <c r="D29" s="688">
        <v>9</v>
      </c>
      <c r="E29" s="688"/>
      <c r="F29" s="688">
        <f t="shared" si="3"/>
        <v>0</v>
      </c>
    </row>
    <row r="30" spans="1:6">
      <c r="A30" s="510" t="s">
        <v>659</v>
      </c>
      <c r="B30" s="510" t="s">
        <v>660</v>
      </c>
      <c r="C30" s="510" t="s">
        <v>638</v>
      </c>
      <c r="D30" s="688">
        <v>5</v>
      </c>
      <c r="E30" s="688"/>
      <c r="F30" s="688">
        <f t="shared" si="3"/>
        <v>0</v>
      </c>
    </row>
    <row r="31" spans="1:6" ht="30">
      <c r="A31" s="510" t="s">
        <v>661</v>
      </c>
      <c r="B31" s="510" t="s">
        <v>662</v>
      </c>
      <c r="C31" s="510" t="s">
        <v>627</v>
      </c>
      <c r="D31" s="688">
        <v>2</v>
      </c>
      <c r="E31" s="688"/>
      <c r="F31" s="688">
        <f t="shared" si="3"/>
        <v>0</v>
      </c>
    </row>
    <row r="32" spans="1:6" ht="30">
      <c r="A32" s="510" t="s">
        <v>663</v>
      </c>
      <c r="B32" s="510" t="s">
        <v>664</v>
      </c>
      <c r="C32" s="510" t="s">
        <v>627</v>
      </c>
      <c r="D32" s="688">
        <v>0.5</v>
      </c>
      <c r="E32" s="688"/>
      <c r="F32" s="688">
        <f t="shared" si="3"/>
        <v>0</v>
      </c>
    </row>
    <row r="33" spans="1:6" ht="60">
      <c r="A33" s="510" t="s">
        <v>665</v>
      </c>
      <c r="B33" s="510" t="s">
        <v>666</v>
      </c>
      <c r="C33" s="510" t="s">
        <v>627</v>
      </c>
      <c r="D33" s="688">
        <v>5</v>
      </c>
      <c r="E33" s="688"/>
      <c r="F33" s="688">
        <f t="shared" si="3"/>
        <v>0</v>
      </c>
    </row>
    <row r="34" spans="1:6" ht="60">
      <c r="A34" s="510" t="s">
        <v>667</v>
      </c>
      <c r="B34" s="510" t="s">
        <v>668</v>
      </c>
      <c r="C34" s="510" t="s">
        <v>651</v>
      </c>
      <c r="D34" s="688">
        <v>1</v>
      </c>
      <c r="E34" s="688"/>
      <c r="F34" s="688">
        <f t="shared" si="3"/>
        <v>0</v>
      </c>
    </row>
    <row r="35" spans="1:6" ht="45">
      <c r="A35" s="510" t="s">
        <v>669</v>
      </c>
      <c r="B35" s="510" t="s">
        <v>670</v>
      </c>
      <c r="C35" s="510" t="s">
        <v>671</v>
      </c>
      <c r="D35" s="688">
        <v>125</v>
      </c>
      <c r="E35" s="688"/>
      <c r="F35" s="688">
        <f t="shared" si="3"/>
        <v>0</v>
      </c>
    </row>
    <row r="36" spans="1:6" ht="45">
      <c r="A36" s="510" t="s">
        <v>672</v>
      </c>
      <c r="B36" s="510" t="s">
        <v>673</v>
      </c>
      <c r="C36" s="510" t="s">
        <v>638</v>
      </c>
      <c r="D36" s="688">
        <v>6</v>
      </c>
      <c r="E36" s="688"/>
      <c r="F36" s="688">
        <f t="shared" si="3"/>
        <v>0</v>
      </c>
    </row>
    <row r="37" spans="1:6">
      <c r="A37" s="510" t="s">
        <v>674</v>
      </c>
      <c r="B37" s="510" t="s">
        <v>675</v>
      </c>
      <c r="C37" s="510" t="s">
        <v>638</v>
      </c>
      <c r="D37" s="688">
        <v>6</v>
      </c>
      <c r="E37" s="688"/>
      <c r="F37" s="688">
        <f t="shared" si="3"/>
        <v>0</v>
      </c>
    </row>
    <row r="38" spans="1:6" ht="30">
      <c r="A38" s="510" t="s">
        <v>676</v>
      </c>
      <c r="B38" s="510" t="s">
        <v>677</v>
      </c>
      <c r="C38" s="510" t="s">
        <v>627</v>
      </c>
      <c r="D38" s="688">
        <v>7.5</v>
      </c>
      <c r="E38" s="688"/>
      <c r="F38" s="688">
        <f t="shared" si="3"/>
        <v>0</v>
      </c>
    </row>
    <row r="39" spans="1:6">
      <c r="A39" s="518"/>
      <c r="B39" s="518"/>
      <c r="C39" s="518"/>
      <c r="D39" s="518"/>
      <c r="E39" s="518"/>
      <c r="F39" s="518"/>
    </row>
    <row r="40" spans="1:6" s="519" customFormat="1" ht="15.6">
      <c r="A40" s="512" t="s">
        <v>678</v>
      </c>
      <c r="B40" s="512" t="s">
        <v>679</v>
      </c>
      <c r="C40" s="512"/>
      <c r="D40" s="512"/>
      <c r="E40" s="512"/>
      <c r="F40" s="512"/>
    </row>
    <row r="41" spans="1:6">
      <c r="A41" s="510" t="s">
        <v>680</v>
      </c>
      <c r="B41" s="510" t="s">
        <v>681</v>
      </c>
      <c r="C41" s="510" t="s">
        <v>94</v>
      </c>
      <c r="D41" s="688">
        <v>1</v>
      </c>
      <c r="E41" s="688"/>
      <c r="F41" s="688">
        <f t="shared" si="0"/>
        <v>0</v>
      </c>
    </row>
    <row r="42" spans="1:6" ht="90">
      <c r="A42" s="510" t="s">
        <v>682</v>
      </c>
      <c r="B42" s="510" t="s">
        <v>683</v>
      </c>
      <c r="C42" s="510" t="s">
        <v>94</v>
      </c>
      <c r="D42" s="688">
        <v>1</v>
      </c>
      <c r="E42" s="688"/>
      <c r="F42" s="688">
        <f t="shared" si="0"/>
        <v>0</v>
      </c>
    </row>
    <row r="43" spans="1:6" ht="75">
      <c r="A43" s="510" t="s">
        <v>684</v>
      </c>
      <c r="B43" s="510" t="s">
        <v>685</v>
      </c>
      <c r="C43" s="510" t="s">
        <v>94</v>
      </c>
      <c r="D43" s="688">
        <v>1</v>
      </c>
      <c r="E43" s="688"/>
      <c r="F43" s="688">
        <f t="shared" si="0"/>
        <v>0</v>
      </c>
    </row>
    <row r="44" spans="1:6" ht="15.6">
      <c r="A44" s="510"/>
      <c r="B44" s="510"/>
      <c r="C44" s="510"/>
      <c r="D44" s="510"/>
      <c r="E44" s="512"/>
      <c r="F44" s="512"/>
    </row>
    <row r="45" spans="1:6" ht="15.6">
      <c r="A45" s="512">
        <v>4</v>
      </c>
      <c r="B45" s="512" t="s">
        <v>686</v>
      </c>
      <c r="C45" s="512" t="s">
        <v>96</v>
      </c>
      <c r="D45" s="510" t="s">
        <v>96</v>
      </c>
      <c r="E45" s="512"/>
      <c r="F45" s="512"/>
    </row>
    <row r="46" spans="1:6" ht="151.19999999999999">
      <c r="A46" s="510" t="s">
        <v>687</v>
      </c>
      <c r="B46" s="510" t="s">
        <v>688</v>
      </c>
      <c r="C46" s="510" t="s">
        <v>627</v>
      </c>
      <c r="D46" s="690">
        <v>2.2999999999999998</v>
      </c>
      <c r="E46" s="688"/>
      <c r="F46" s="688">
        <f t="shared" si="0"/>
        <v>0</v>
      </c>
    </row>
    <row r="47" spans="1:6" ht="46.2">
      <c r="A47" s="510" t="s">
        <v>689</v>
      </c>
      <c r="B47" s="510" t="s">
        <v>690</v>
      </c>
      <c r="C47" s="510" t="s">
        <v>691</v>
      </c>
      <c r="D47" s="690">
        <v>220</v>
      </c>
      <c r="E47" s="688"/>
      <c r="F47" s="688">
        <f t="shared" si="0"/>
        <v>0</v>
      </c>
    </row>
    <row r="48" spans="1:6" ht="56.1" customHeight="1">
      <c r="A48" s="510" t="s">
        <v>692</v>
      </c>
      <c r="B48" s="510" t="s">
        <v>693</v>
      </c>
      <c r="C48" s="510" t="s">
        <v>94</v>
      </c>
      <c r="D48" s="688">
        <v>15</v>
      </c>
      <c r="E48" s="688"/>
      <c r="F48" s="688">
        <f t="shared" si="0"/>
        <v>0</v>
      </c>
    </row>
    <row r="49" spans="1:6" s="521" customFormat="1" ht="87.9" customHeight="1">
      <c r="A49" s="520" t="s">
        <v>694</v>
      </c>
      <c r="B49" s="510" t="s">
        <v>695</v>
      </c>
      <c r="C49" s="510" t="s">
        <v>638</v>
      </c>
      <c r="D49" s="688">
        <v>10</v>
      </c>
      <c r="E49" s="688"/>
      <c r="F49" s="688">
        <f t="shared" si="0"/>
        <v>0</v>
      </c>
    </row>
    <row r="50" spans="1:6" ht="15.6">
      <c r="A50" s="510"/>
      <c r="B50" s="512"/>
      <c r="C50" s="510"/>
      <c r="D50" s="514"/>
      <c r="F50" s="518"/>
    </row>
    <row r="51" spans="1:6" ht="15.6">
      <c r="A51" s="512">
        <v>5</v>
      </c>
      <c r="B51" s="512" t="s">
        <v>696</v>
      </c>
      <c r="C51" s="510" t="s">
        <v>96</v>
      </c>
      <c r="D51" s="510" t="s">
        <v>96</v>
      </c>
      <c r="E51" s="510"/>
      <c r="F51" s="510"/>
    </row>
    <row r="52" spans="1:6">
      <c r="A52" s="510" t="s">
        <v>697</v>
      </c>
      <c r="B52" s="510" t="s">
        <v>698</v>
      </c>
      <c r="C52" s="510" t="s">
        <v>94</v>
      </c>
      <c r="D52" s="688">
        <v>1</v>
      </c>
      <c r="E52" s="688"/>
      <c r="F52" s="688">
        <f t="shared" si="0"/>
        <v>0</v>
      </c>
    </row>
    <row r="53" spans="1:6" ht="30">
      <c r="A53" s="510" t="s">
        <v>699</v>
      </c>
      <c r="B53" s="510" t="s">
        <v>700</v>
      </c>
      <c r="C53" s="510" t="s">
        <v>94</v>
      </c>
      <c r="D53" s="688">
        <v>1</v>
      </c>
      <c r="E53" s="688"/>
      <c r="F53" s="688">
        <f t="shared" si="0"/>
        <v>0</v>
      </c>
    </row>
    <row r="54" spans="1:6" ht="15.6">
      <c r="A54" s="510"/>
      <c r="B54" s="512"/>
      <c r="C54" s="510"/>
      <c r="D54" s="514"/>
      <c r="F54" s="518"/>
    </row>
    <row r="55" spans="1:6" ht="15.6">
      <c r="A55" s="512">
        <v>6</v>
      </c>
      <c r="B55" s="512" t="s">
        <v>91</v>
      </c>
      <c r="C55" s="510" t="s">
        <v>96</v>
      </c>
      <c r="D55" s="510" t="s">
        <v>96</v>
      </c>
      <c r="E55" s="510"/>
      <c r="F55" s="510"/>
    </row>
    <row r="56" spans="1:6">
      <c r="A56" s="510" t="s">
        <v>701</v>
      </c>
      <c r="B56" s="510" t="s">
        <v>78</v>
      </c>
      <c r="C56" s="510" t="s">
        <v>596</v>
      </c>
      <c r="D56" s="688">
        <v>6</v>
      </c>
      <c r="E56" s="688">
        <v>50</v>
      </c>
      <c r="F56" s="688">
        <f t="shared" si="0"/>
        <v>300</v>
      </c>
    </row>
    <row r="57" spans="1:6">
      <c r="A57" s="510" t="s">
        <v>702</v>
      </c>
      <c r="B57" s="510" t="s">
        <v>703</v>
      </c>
      <c r="C57" s="510" t="s">
        <v>596</v>
      </c>
      <c r="D57" s="688">
        <v>4</v>
      </c>
      <c r="E57" s="688"/>
      <c r="F57" s="688">
        <f t="shared" si="0"/>
        <v>0</v>
      </c>
    </row>
    <row r="58" spans="1:6">
      <c r="A58" s="510" t="s">
        <v>704</v>
      </c>
      <c r="B58" s="510" t="s">
        <v>705</v>
      </c>
      <c r="C58" s="510" t="s">
        <v>596</v>
      </c>
      <c r="D58" s="688">
        <v>3</v>
      </c>
      <c r="E58" s="688"/>
      <c r="F58" s="688">
        <f t="shared" si="0"/>
        <v>0</v>
      </c>
    </row>
    <row r="59" spans="1:6" ht="15.6">
      <c r="A59" s="510"/>
      <c r="B59" s="512"/>
      <c r="C59" s="510"/>
      <c r="D59" s="514"/>
      <c r="E59" s="688"/>
      <c r="F59" s="510"/>
    </row>
    <row r="62" spans="1:6" ht="15.6">
      <c r="B62" s="691" t="s">
        <v>706</v>
      </c>
      <c r="C62" s="691"/>
      <c r="D62" s="691"/>
      <c r="E62" s="691"/>
      <c r="F62" s="692">
        <f>SUM(F7:F59)</f>
        <v>300</v>
      </c>
    </row>
  </sheetData>
  <sheetProtection algorithmName="SHA-512" hashValue="NUQDWqWo9tzcVjGdK5BiYdLgQrZcoS+ZKj8z7d6pvpM7uWs3pl5b+fztNnwrqV2Mn3jYlY1a/8Bad8e+XpAT+A==" saltValue="SzzBRuHCheJG72w/LQfOTA==" spinCount="100000" sheet="1" objects="1" scenarios="1"/>
  <protectedRanges>
    <protectedRange sqref="E7:E53 E57:E59" name="Obseg1"/>
  </protectedRanges>
  <mergeCells count="1">
    <mergeCell ref="B4:F4"/>
  </mergeCells>
  <pageMargins left="0.70866141732283472" right="0.70866141732283472" top="0.74803149606299213" bottom="0.74803149606299213" header="0.31496062992125984" footer="0.31496062992125984"/>
  <pageSetup paperSize="9" scale="70" firstPageNumber="73" orientation="portrait" useFirstPageNumber="1" r:id="rId1"/>
  <headerFooter>
    <oddHeader>&amp;RPRESTAVITEV ZNAMENJA</oddHeader>
    <oddFooter>&amp;R&amp;P od &amp;[75</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M20"/>
  <sheetViews>
    <sheetView tabSelected="1" view="pageBreakPreview" zoomScaleNormal="100" zoomScaleSheetLayoutView="100" workbookViewId="0">
      <selection activeCell="D12" sqref="D12"/>
    </sheetView>
  </sheetViews>
  <sheetFormatPr defaultRowHeight="13.2"/>
  <cols>
    <col min="1" max="1" width="11.88671875" style="14" customWidth="1"/>
    <col min="2" max="2" width="37.44140625" style="14" customWidth="1"/>
    <col min="3" max="3" width="13.5546875" style="14" customWidth="1"/>
    <col min="4" max="4" width="26.5546875" style="14" customWidth="1"/>
    <col min="5" max="256" width="9.109375" style="14"/>
    <col min="257" max="257" width="11.88671875" style="14" customWidth="1"/>
    <col min="258" max="258" width="31.88671875" style="14" customWidth="1"/>
    <col min="259" max="259" width="13.5546875" style="14" customWidth="1"/>
    <col min="260" max="260" width="26.5546875" style="14" customWidth="1"/>
    <col min="261" max="512" width="9.109375" style="14"/>
    <col min="513" max="513" width="11.88671875" style="14" customWidth="1"/>
    <col min="514" max="514" width="31.88671875" style="14" customWidth="1"/>
    <col min="515" max="515" width="13.5546875" style="14" customWidth="1"/>
    <col min="516" max="516" width="26.5546875" style="14" customWidth="1"/>
    <col min="517" max="768" width="9.109375" style="14"/>
    <col min="769" max="769" width="11.88671875" style="14" customWidth="1"/>
    <col min="770" max="770" width="31.88671875" style="14" customWidth="1"/>
    <col min="771" max="771" width="13.5546875" style="14" customWidth="1"/>
    <col min="772" max="772" width="26.5546875" style="14" customWidth="1"/>
    <col min="773" max="1024" width="9.109375" style="14"/>
    <col min="1025" max="1025" width="11.88671875" style="14" customWidth="1"/>
    <col min="1026" max="1026" width="31.88671875" style="14" customWidth="1"/>
    <col min="1027" max="1027" width="13.5546875" style="14" customWidth="1"/>
    <col min="1028" max="1028" width="26.5546875" style="14" customWidth="1"/>
    <col min="1029" max="1280" width="9.109375" style="14"/>
    <col min="1281" max="1281" width="11.88671875" style="14" customWidth="1"/>
    <col min="1282" max="1282" width="31.88671875" style="14" customWidth="1"/>
    <col min="1283" max="1283" width="13.5546875" style="14" customWidth="1"/>
    <col min="1284" max="1284" width="26.5546875" style="14" customWidth="1"/>
    <col min="1285" max="1536" width="9.109375" style="14"/>
    <col min="1537" max="1537" width="11.88671875" style="14" customWidth="1"/>
    <col min="1538" max="1538" width="31.88671875" style="14" customWidth="1"/>
    <col min="1539" max="1539" width="13.5546875" style="14" customWidth="1"/>
    <col min="1540" max="1540" width="26.5546875" style="14" customWidth="1"/>
    <col min="1541" max="1792" width="9.109375" style="14"/>
    <col min="1793" max="1793" width="11.88671875" style="14" customWidth="1"/>
    <col min="1794" max="1794" width="31.88671875" style="14" customWidth="1"/>
    <col min="1795" max="1795" width="13.5546875" style="14" customWidth="1"/>
    <col min="1796" max="1796" width="26.5546875" style="14" customWidth="1"/>
    <col min="1797" max="2048" width="9.109375" style="14"/>
    <col min="2049" max="2049" width="11.88671875" style="14" customWidth="1"/>
    <col min="2050" max="2050" width="31.88671875" style="14" customWidth="1"/>
    <col min="2051" max="2051" width="13.5546875" style="14" customWidth="1"/>
    <col min="2052" max="2052" width="26.5546875" style="14" customWidth="1"/>
    <col min="2053" max="2304" width="9.109375" style="14"/>
    <col min="2305" max="2305" width="11.88671875" style="14" customWidth="1"/>
    <col min="2306" max="2306" width="31.88671875" style="14" customWidth="1"/>
    <col min="2307" max="2307" width="13.5546875" style="14" customWidth="1"/>
    <col min="2308" max="2308" width="26.5546875" style="14" customWidth="1"/>
    <col min="2309" max="2560" width="9.109375" style="14"/>
    <col min="2561" max="2561" width="11.88671875" style="14" customWidth="1"/>
    <col min="2562" max="2562" width="31.88671875" style="14" customWidth="1"/>
    <col min="2563" max="2563" width="13.5546875" style="14" customWidth="1"/>
    <col min="2564" max="2564" width="26.5546875" style="14" customWidth="1"/>
    <col min="2565" max="2816" width="9.109375" style="14"/>
    <col min="2817" max="2817" width="11.88671875" style="14" customWidth="1"/>
    <col min="2818" max="2818" width="31.88671875" style="14" customWidth="1"/>
    <col min="2819" max="2819" width="13.5546875" style="14" customWidth="1"/>
    <col min="2820" max="2820" width="26.5546875" style="14" customWidth="1"/>
    <col min="2821" max="3072" width="9.109375" style="14"/>
    <col min="3073" max="3073" width="11.88671875" style="14" customWidth="1"/>
    <col min="3074" max="3074" width="31.88671875" style="14" customWidth="1"/>
    <col min="3075" max="3075" width="13.5546875" style="14" customWidth="1"/>
    <col min="3076" max="3076" width="26.5546875" style="14" customWidth="1"/>
    <col min="3077" max="3328" width="9.109375" style="14"/>
    <col min="3329" max="3329" width="11.88671875" style="14" customWidth="1"/>
    <col min="3330" max="3330" width="31.88671875" style="14" customWidth="1"/>
    <col min="3331" max="3331" width="13.5546875" style="14" customWidth="1"/>
    <col min="3332" max="3332" width="26.5546875" style="14" customWidth="1"/>
    <col min="3333" max="3584" width="9.109375" style="14"/>
    <col min="3585" max="3585" width="11.88671875" style="14" customWidth="1"/>
    <col min="3586" max="3586" width="31.88671875" style="14" customWidth="1"/>
    <col min="3587" max="3587" width="13.5546875" style="14" customWidth="1"/>
    <col min="3588" max="3588" width="26.5546875" style="14" customWidth="1"/>
    <col min="3589" max="3840" width="9.109375" style="14"/>
    <col min="3841" max="3841" width="11.88671875" style="14" customWidth="1"/>
    <col min="3842" max="3842" width="31.88671875" style="14" customWidth="1"/>
    <col min="3843" max="3843" width="13.5546875" style="14" customWidth="1"/>
    <col min="3844" max="3844" width="26.5546875" style="14" customWidth="1"/>
    <col min="3845" max="4096" width="9.109375" style="14"/>
    <col min="4097" max="4097" width="11.88671875" style="14" customWidth="1"/>
    <col min="4098" max="4098" width="31.88671875" style="14" customWidth="1"/>
    <col min="4099" max="4099" width="13.5546875" style="14" customWidth="1"/>
    <col min="4100" max="4100" width="26.5546875" style="14" customWidth="1"/>
    <col min="4101" max="4352" width="9.109375" style="14"/>
    <col min="4353" max="4353" width="11.88671875" style="14" customWidth="1"/>
    <col min="4354" max="4354" width="31.88671875" style="14" customWidth="1"/>
    <col min="4355" max="4355" width="13.5546875" style="14" customWidth="1"/>
    <col min="4356" max="4356" width="26.5546875" style="14" customWidth="1"/>
    <col min="4357" max="4608" width="9.109375" style="14"/>
    <col min="4609" max="4609" width="11.88671875" style="14" customWidth="1"/>
    <col min="4610" max="4610" width="31.88671875" style="14" customWidth="1"/>
    <col min="4611" max="4611" width="13.5546875" style="14" customWidth="1"/>
    <col min="4612" max="4612" width="26.5546875" style="14" customWidth="1"/>
    <col min="4613" max="4864" width="9.109375" style="14"/>
    <col min="4865" max="4865" width="11.88671875" style="14" customWidth="1"/>
    <col min="4866" max="4866" width="31.88671875" style="14" customWidth="1"/>
    <col min="4867" max="4867" width="13.5546875" style="14" customWidth="1"/>
    <col min="4868" max="4868" width="26.5546875" style="14" customWidth="1"/>
    <col min="4869" max="5120" width="9.109375" style="14"/>
    <col min="5121" max="5121" width="11.88671875" style="14" customWidth="1"/>
    <col min="5122" max="5122" width="31.88671875" style="14" customWidth="1"/>
    <col min="5123" max="5123" width="13.5546875" style="14" customWidth="1"/>
    <col min="5124" max="5124" width="26.5546875" style="14" customWidth="1"/>
    <col min="5125" max="5376" width="9.109375" style="14"/>
    <col min="5377" max="5377" width="11.88671875" style="14" customWidth="1"/>
    <col min="5378" max="5378" width="31.88671875" style="14" customWidth="1"/>
    <col min="5379" max="5379" width="13.5546875" style="14" customWidth="1"/>
    <col min="5380" max="5380" width="26.5546875" style="14" customWidth="1"/>
    <col min="5381" max="5632" width="9.109375" style="14"/>
    <col min="5633" max="5633" width="11.88671875" style="14" customWidth="1"/>
    <col min="5634" max="5634" width="31.88671875" style="14" customWidth="1"/>
    <col min="5635" max="5635" width="13.5546875" style="14" customWidth="1"/>
    <col min="5636" max="5636" width="26.5546875" style="14" customWidth="1"/>
    <col min="5637" max="5888" width="9.109375" style="14"/>
    <col min="5889" max="5889" width="11.88671875" style="14" customWidth="1"/>
    <col min="5890" max="5890" width="31.88671875" style="14" customWidth="1"/>
    <col min="5891" max="5891" width="13.5546875" style="14" customWidth="1"/>
    <col min="5892" max="5892" width="26.5546875" style="14" customWidth="1"/>
    <col min="5893" max="6144" width="9.109375" style="14"/>
    <col min="6145" max="6145" width="11.88671875" style="14" customWidth="1"/>
    <col min="6146" max="6146" width="31.88671875" style="14" customWidth="1"/>
    <col min="6147" max="6147" width="13.5546875" style="14" customWidth="1"/>
    <col min="6148" max="6148" width="26.5546875" style="14" customWidth="1"/>
    <col min="6149" max="6400" width="9.109375" style="14"/>
    <col min="6401" max="6401" width="11.88671875" style="14" customWidth="1"/>
    <col min="6402" max="6402" width="31.88671875" style="14" customWidth="1"/>
    <col min="6403" max="6403" width="13.5546875" style="14" customWidth="1"/>
    <col min="6404" max="6404" width="26.5546875" style="14" customWidth="1"/>
    <col min="6405" max="6656" width="9.109375" style="14"/>
    <col min="6657" max="6657" width="11.88671875" style="14" customWidth="1"/>
    <col min="6658" max="6658" width="31.88671875" style="14" customWidth="1"/>
    <col min="6659" max="6659" width="13.5546875" style="14" customWidth="1"/>
    <col min="6660" max="6660" width="26.5546875" style="14" customWidth="1"/>
    <col min="6661" max="6912" width="9.109375" style="14"/>
    <col min="6913" max="6913" width="11.88671875" style="14" customWidth="1"/>
    <col min="6914" max="6914" width="31.88671875" style="14" customWidth="1"/>
    <col min="6915" max="6915" width="13.5546875" style="14" customWidth="1"/>
    <col min="6916" max="6916" width="26.5546875" style="14" customWidth="1"/>
    <col min="6917" max="7168" width="9.109375" style="14"/>
    <col min="7169" max="7169" width="11.88671875" style="14" customWidth="1"/>
    <col min="7170" max="7170" width="31.88671875" style="14" customWidth="1"/>
    <col min="7171" max="7171" width="13.5546875" style="14" customWidth="1"/>
    <col min="7172" max="7172" width="26.5546875" style="14" customWidth="1"/>
    <col min="7173" max="7424" width="9.109375" style="14"/>
    <col min="7425" max="7425" width="11.88671875" style="14" customWidth="1"/>
    <col min="7426" max="7426" width="31.88671875" style="14" customWidth="1"/>
    <col min="7427" max="7427" width="13.5546875" style="14" customWidth="1"/>
    <col min="7428" max="7428" width="26.5546875" style="14" customWidth="1"/>
    <col min="7429" max="7680" width="9.109375" style="14"/>
    <col min="7681" max="7681" width="11.88671875" style="14" customWidth="1"/>
    <col min="7682" max="7682" width="31.88671875" style="14" customWidth="1"/>
    <col min="7683" max="7683" width="13.5546875" style="14" customWidth="1"/>
    <col min="7684" max="7684" width="26.5546875" style="14" customWidth="1"/>
    <col min="7685" max="7936" width="9.109375" style="14"/>
    <col min="7937" max="7937" width="11.88671875" style="14" customWidth="1"/>
    <col min="7938" max="7938" width="31.88671875" style="14" customWidth="1"/>
    <col min="7939" max="7939" width="13.5546875" style="14" customWidth="1"/>
    <col min="7940" max="7940" width="26.5546875" style="14" customWidth="1"/>
    <col min="7941" max="8192" width="9.109375" style="14"/>
    <col min="8193" max="8193" width="11.88671875" style="14" customWidth="1"/>
    <col min="8194" max="8194" width="31.88671875" style="14" customWidth="1"/>
    <col min="8195" max="8195" width="13.5546875" style="14" customWidth="1"/>
    <col min="8196" max="8196" width="26.5546875" style="14" customWidth="1"/>
    <col min="8197" max="8448" width="9.109375" style="14"/>
    <col min="8449" max="8449" width="11.88671875" style="14" customWidth="1"/>
    <col min="8450" max="8450" width="31.88671875" style="14" customWidth="1"/>
    <col min="8451" max="8451" width="13.5546875" style="14" customWidth="1"/>
    <col min="8452" max="8452" width="26.5546875" style="14" customWidth="1"/>
    <col min="8453" max="8704" width="9.109375" style="14"/>
    <col min="8705" max="8705" width="11.88671875" style="14" customWidth="1"/>
    <col min="8706" max="8706" width="31.88671875" style="14" customWidth="1"/>
    <col min="8707" max="8707" width="13.5546875" style="14" customWidth="1"/>
    <col min="8708" max="8708" width="26.5546875" style="14" customWidth="1"/>
    <col min="8709" max="8960" width="9.109375" style="14"/>
    <col min="8961" max="8961" width="11.88671875" style="14" customWidth="1"/>
    <col min="8962" max="8962" width="31.88671875" style="14" customWidth="1"/>
    <col min="8963" max="8963" width="13.5546875" style="14" customWidth="1"/>
    <col min="8964" max="8964" width="26.5546875" style="14" customWidth="1"/>
    <col min="8965" max="9216" width="9.109375" style="14"/>
    <col min="9217" max="9217" width="11.88671875" style="14" customWidth="1"/>
    <col min="9218" max="9218" width="31.88671875" style="14" customWidth="1"/>
    <col min="9219" max="9219" width="13.5546875" style="14" customWidth="1"/>
    <col min="9220" max="9220" width="26.5546875" style="14" customWidth="1"/>
    <col min="9221" max="9472" width="9.109375" style="14"/>
    <col min="9473" max="9473" width="11.88671875" style="14" customWidth="1"/>
    <col min="9474" max="9474" width="31.88671875" style="14" customWidth="1"/>
    <col min="9475" max="9475" width="13.5546875" style="14" customWidth="1"/>
    <col min="9476" max="9476" width="26.5546875" style="14" customWidth="1"/>
    <col min="9477" max="9728" width="9.109375" style="14"/>
    <col min="9729" max="9729" width="11.88671875" style="14" customWidth="1"/>
    <col min="9730" max="9730" width="31.88671875" style="14" customWidth="1"/>
    <col min="9731" max="9731" width="13.5546875" style="14" customWidth="1"/>
    <col min="9732" max="9732" width="26.5546875" style="14" customWidth="1"/>
    <col min="9733" max="9984" width="9.109375" style="14"/>
    <col min="9985" max="9985" width="11.88671875" style="14" customWidth="1"/>
    <col min="9986" max="9986" width="31.88671875" style="14" customWidth="1"/>
    <col min="9987" max="9987" width="13.5546875" style="14" customWidth="1"/>
    <col min="9988" max="9988" width="26.5546875" style="14" customWidth="1"/>
    <col min="9989" max="10240" width="9.109375" style="14"/>
    <col min="10241" max="10241" width="11.88671875" style="14" customWidth="1"/>
    <col min="10242" max="10242" width="31.88671875" style="14" customWidth="1"/>
    <col min="10243" max="10243" width="13.5546875" style="14" customWidth="1"/>
    <col min="10244" max="10244" width="26.5546875" style="14" customWidth="1"/>
    <col min="10245" max="10496" width="9.109375" style="14"/>
    <col min="10497" max="10497" width="11.88671875" style="14" customWidth="1"/>
    <col min="10498" max="10498" width="31.88671875" style="14" customWidth="1"/>
    <col min="10499" max="10499" width="13.5546875" style="14" customWidth="1"/>
    <col min="10500" max="10500" width="26.5546875" style="14" customWidth="1"/>
    <col min="10501" max="10752" width="9.109375" style="14"/>
    <col min="10753" max="10753" width="11.88671875" style="14" customWidth="1"/>
    <col min="10754" max="10754" width="31.88671875" style="14" customWidth="1"/>
    <col min="10755" max="10755" width="13.5546875" style="14" customWidth="1"/>
    <col min="10756" max="10756" width="26.5546875" style="14" customWidth="1"/>
    <col min="10757" max="11008" width="9.109375" style="14"/>
    <col min="11009" max="11009" width="11.88671875" style="14" customWidth="1"/>
    <col min="11010" max="11010" width="31.88671875" style="14" customWidth="1"/>
    <col min="11011" max="11011" width="13.5546875" style="14" customWidth="1"/>
    <col min="11012" max="11012" width="26.5546875" style="14" customWidth="1"/>
    <col min="11013" max="11264" width="9.109375" style="14"/>
    <col min="11265" max="11265" width="11.88671875" style="14" customWidth="1"/>
    <col min="11266" max="11266" width="31.88671875" style="14" customWidth="1"/>
    <col min="11267" max="11267" width="13.5546875" style="14" customWidth="1"/>
    <col min="11268" max="11268" width="26.5546875" style="14" customWidth="1"/>
    <col min="11269" max="11520" width="9.109375" style="14"/>
    <col min="11521" max="11521" width="11.88671875" style="14" customWidth="1"/>
    <col min="11522" max="11522" width="31.88671875" style="14" customWidth="1"/>
    <col min="11523" max="11523" width="13.5546875" style="14" customWidth="1"/>
    <col min="11524" max="11524" width="26.5546875" style="14" customWidth="1"/>
    <col min="11525" max="11776" width="9.109375" style="14"/>
    <col min="11777" max="11777" width="11.88671875" style="14" customWidth="1"/>
    <col min="11778" max="11778" width="31.88671875" style="14" customWidth="1"/>
    <col min="11779" max="11779" width="13.5546875" style="14" customWidth="1"/>
    <col min="11780" max="11780" width="26.5546875" style="14" customWidth="1"/>
    <col min="11781" max="12032" width="9.109375" style="14"/>
    <col min="12033" max="12033" width="11.88671875" style="14" customWidth="1"/>
    <col min="12034" max="12034" width="31.88671875" style="14" customWidth="1"/>
    <col min="12035" max="12035" width="13.5546875" style="14" customWidth="1"/>
    <col min="12036" max="12036" width="26.5546875" style="14" customWidth="1"/>
    <col min="12037" max="12288" width="9.109375" style="14"/>
    <col min="12289" max="12289" width="11.88671875" style="14" customWidth="1"/>
    <col min="12290" max="12290" width="31.88671875" style="14" customWidth="1"/>
    <col min="12291" max="12291" width="13.5546875" style="14" customWidth="1"/>
    <col min="12292" max="12292" width="26.5546875" style="14" customWidth="1"/>
    <col min="12293" max="12544" width="9.109375" style="14"/>
    <col min="12545" max="12545" width="11.88671875" style="14" customWidth="1"/>
    <col min="12546" max="12546" width="31.88671875" style="14" customWidth="1"/>
    <col min="12547" max="12547" width="13.5546875" style="14" customWidth="1"/>
    <col min="12548" max="12548" width="26.5546875" style="14" customWidth="1"/>
    <col min="12549" max="12800" width="9.109375" style="14"/>
    <col min="12801" max="12801" width="11.88671875" style="14" customWidth="1"/>
    <col min="12802" max="12802" width="31.88671875" style="14" customWidth="1"/>
    <col min="12803" max="12803" width="13.5546875" style="14" customWidth="1"/>
    <col min="12804" max="12804" width="26.5546875" style="14" customWidth="1"/>
    <col min="12805" max="13056" width="9.109375" style="14"/>
    <col min="13057" max="13057" width="11.88671875" style="14" customWidth="1"/>
    <col min="13058" max="13058" width="31.88671875" style="14" customWidth="1"/>
    <col min="13059" max="13059" width="13.5546875" style="14" customWidth="1"/>
    <col min="13060" max="13060" width="26.5546875" style="14" customWidth="1"/>
    <col min="13061" max="13312" width="9.109375" style="14"/>
    <col min="13313" max="13313" width="11.88671875" style="14" customWidth="1"/>
    <col min="13314" max="13314" width="31.88671875" style="14" customWidth="1"/>
    <col min="13315" max="13315" width="13.5546875" style="14" customWidth="1"/>
    <col min="13316" max="13316" width="26.5546875" style="14" customWidth="1"/>
    <col min="13317" max="13568" width="9.109375" style="14"/>
    <col min="13569" max="13569" width="11.88671875" style="14" customWidth="1"/>
    <col min="13570" max="13570" width="31.88671875" style="14" customWidth="1"/>
    <col min="13571" max="13571" width="13.5546875" style="14" customWidth="1"/>
    <col min="13572" max="13572" width="26.5546875" style="14" customWidth="1"/>
    <col min="13573" max="13824" width="9.109375" style="14"/>
    <col min="13825" max="13825" width="11.88671875" style="14" customWidth="1"/>
    <col min="13826" max="13826" width="31.88671875" style="14" customWidth="1"/>
    <col min="13827" max="13827" width="13.5546875" style="14" customWidth="1"/>
    <col min="13828" max="13828" width="26.5546875" style="14" customWidth="1"/>
    <col min="13829" max="14080" width="9.109375" style="14"/>
    <col min="14081" max="14081" width="11.88671875" style="14" customWidth="1"/>
    <col min="14082" max="14082" width="31.88671875" style="14" customWidth="1"/>
    <col min="14083" max="14083" width="13.5546875" style="14" customWidth="1"/>
    <col min="14084" max="14084" width="26.5546875" style="14" customWidth="1"/>
    <col min="14085" max="14336" width="9.109375" style="14"/>
    <col min="14337" max="14337" width="11.88671875" style="14" customWidth="1"/>
    <col min="14338" max="14338" width="31.88671875" style="14" customWidth="1"/>
    <col min="14339" max="14339" width="13.5546875" style="14" customWidth="1"/>
    <col min="14340" max="14340" width="26.5546875" style="14" customWidth="1"/>
    <col min="14341" max="14592" width="9.109375" style="14"/>
    <col min="14593" max="14593" width="11.88671875" style="14" customWidth="1"/>
    <col min="14594" max="14594" width="31.88671875" style="14" customWidth="1"/>
    <col min="14595" max="14595" width="13.5546875" style="14" customWidth="1"/>
    <col min="14596" max="14596" width="26.5546875" style="14" customWidth="1"/>
    <col min="14597" max="14848" width="9.109375" style="14"/>
    <col min="14849" max="14849" width="11.88671875" style="14" customWidth="1"/>
    <col min="14850" max="14850" width="31.88671875" style="14" customWidth="1"/>
    <col min="14851" max="14851" width="13.5546875" style="14" customWidth="1"/>
    <col min="14852" max="14852" width="26.5546875" style="14" customWidth="1"/>
    <col min="14853" max="15104" width="9.109375" style="14"/>
    <col min="15105" max="15105" width="11.88671875" style="14" customWidth="1"/>
    <col min="15106" max="15106" width="31.88671875" style="14" customWidth="1"/>
    <col min="15107" max="15107" width="13.5546875" style="14" customWidth="1"/>
    <col min="15108" max="15108" width="26.5546875" style="14" customWidth="1"/>
    <col min="15109" max="15360" width="9.109375" style="14"/>
    <col min="15361" max="15361" width="11.88671875" style="14" customWidth="1"/>
    <col min="15362" max="15362" width="31.88671875" style="14" customWidth="1"/>
    <col min="15363" max="15363" width="13.5546875" style="14" customWidth="1"/>
    <col min="15364" max="15364" width="26.5546875" style="14" customWidth="1"/>
    <col min="15365" max="15616" width="9.109375" style="14"/>
    <col min="15617" max="15617" width="11.88671875" style="14" customWidth="1"/>
    <col min="15618" max="15618" width="31.88671875" style="14" customWidth="1"/>
    <col min="15619" max="15619" width="13.5546875" style="14" customWidth="1"/>
    <col min="15620" max="15620" width="26.5546875" style="14" customWidth="1"/>
    <col min="15621" max="15872" width="9.109375" style="14"/>
    <col min="15873" max="15873" width="11.88671875" style="14" customWidth="1"/>
    <col min="15874" max="15874" width="31.88671875" style="14" customWidth="1"/>
    <col min="15875" max="15875" width="13.5546875" style="14" customWidth="1"/>
    <col min="15876" max="15876" width="26.5546875" style="14" customWidth="1"/>
    <col min="15877" max="16128" width="9.109375" style="14"/>
    <col min="16129" max="16129" width="11.88671875" style="14" customWidth="1"/>
    <col min="16130" max="16130" width="31.88671875" style="14" customWidth="1"/>
    <col min="16131" max="16131" width="13.5546875" style="14" customWidth="1"/>
    <col min="16132" max="16132" width="26.5546875" style="14" customWidth="1"/>
    <col min="16133" max="16384" width="9.109375" style="14"/>
  </cols>
  <sheetData>
    <row r="3" spans="1:13" ht="14.4" thickBot="1">
      <c r="A3" s="6" t="s">
        <v>276</v>
      </c>
      <c r="B3" s="7"/>
      <c r="C3" s="8"/>
      <c r="D3" s="9"/>
      <c r="E3" s="10"/>
      <c r="F3" s="11"/>
      <c r="G3" s="12"/>
      <c r="H3" s="13"/>
      <c r="I3" s="13"/>
      <c r="J3" s="13"/>
      <c r="K3" s="13"/>
      <c r="L3" s="13"/>
      <c r="M3" s="12"/>
    </row>
    <row r="4" spans="1:13" s="74" customFormat="1" ht="20.100000000000001" customHeight="1" thickBot="1">
      <c r="A4" s="84" t="s">
        <v>3</v>
      </c>
      <c r="B4" s="60" t="s">
        <v>609</v>
      </c>
      <c r="C4" s="85"/>
      <c r="D4" s="644">
        <f>'Skupna rekapitulacija_CESTA'!D10</f>
        <v>2500</v>
      </c>
      <c r="E4" s="10"/>
      <c r="F4" s="11"/>
      <c r="G4" s="12"/>
      <c r="H4" s="13"/>
      <c r="I4" s="13"/>
      <c r="J4" s="13"/>
      <c r="K4" s="13"/>
      <c r="L4" s="13"/>
      <c r="M4" s="19"/>
    </row>
    <row r="5" spans="1:13" s="74" customFormat="1" ht="20.100000000000001" customHeight="1" thickBot="1">
      <c r="A5" s="84" t="s">
        <v>5</v>
      </c>
      <c r="B5" s="60" t="s">
        <v>604</v>
      </c>
      <c r="C5" s="85"/>
      <c r="D5" s="644">
        <f>SUM(D6:D7)</f>
        <v>750</v>
      </c>
      <c r="E5" s="10"/>
      <c r="F5" s="11"/>
      <c r="G5" s="12"/>
      <c r="H5" s="13"/>
      <c r="I5" s="13"/>
      <c r="J5" s="13"/>
      <c r="K5" s="13"/>
      <c r="L5" s="13"/>
      <c r="M5" s="19"/>
    </row>
    <row r="6" spans="1:13" ht="14.4">
      <c r="A6" s="15" t="s">
        <v>84</v>
      </c>
      <c r="B6" s="42" t="s">
        <v>600</v>
      </c>
      <c r="C6" s="43"/>
      <c r="D6" s="645">
        <f>'Rekapitulacija vodovod'!D9</f>
        <v>500</v>
      </c>
      <c r="E6" s="10"/>
      <c r="F6" s="11"/>
      <c r="G6" s="12"/>
      <c r="H6" s="13"/>
      <c r="I6" s="13"/>
      <c r="J6" s="13"/>
      <c r="K6" s="13"/>
      <c r="L6" s="13"/>
      <c r="M6" s="19"/>
    </row>
    <row r="7" spans="1:13" ht="15" thickBot="1">
      <c r="A7" s="20" t="s">
        <v>86</v>
      </c>
      <c r="B7" s="21" t="s">
        <v>601</v>
      </c>
      <c r="C7" s="22"/>
      <c r="D7" s="646">
        <f>'Rekapitulacija kanalizacija'!D10</f>
        <v>250</v>
      </c>
      <c r="E7" s="10"/>
      <c r="F7" s="11"/>
      <c r="G7" s="12"/>
      <c r="H7" s="13"/>
      <c r="I7" s="13"/>
      <c r="J7" s="13"/>
      <c r="K7" s="13"/>
      <c r="L7" s="13"/>
      <c r="M7" s="19"/>
    </row>
    <row r="8" spans="1:13" s="74" customFormat="1" ht="14.4" thickBot="1">
      <c r="A8" s="84" t="s">
        <v>95</v>
      </c>
      <c r="B8" s="60" t="s">
        <v>610</v>
      </c>
      <c r="C8" s="85"/>
      <c r="D8" s="644">
        <f>SUM(D9:D11)</f>
        <v>800</v>
      </c>
      <c r="E8" s="10"/>
      <c r="F8" s="11"/>
      <c r="G8" s="12"/>
      <c r="H8" s="13"/>
      <c r="I8" s="13"/>
      <c r="J8" s="13"/>
      <c r="K8" s="13"/>
      <c r="L8" s="13"/>
      <c r="M8" s="19"/>
    </row>
    <row r="9" spans="1:13" ht="14.4">
      <c r="A9" s="15" t="s">
        <v>88</v>
      </c>
      <c r="B9" s="16" t="s">
        <v>602</v>
      </c>
      <c r="C9" s="17"/>
      <c r="D9" s="647">
        <f>CR!F24</f>
        <v>400</v>
      </c>
      <c r="E9" s="10"/>
      <c r="F9" s="11"/>
      <c r="G9" s="12"/>
      <c r="H9" s="13"/>
      <c r="I9" s="13"/>
      <c r="J9" s="13"/>
      <c r="K9" s="13"/>
      <c r="L9" s="13"/>
      <c r="M9" s="19"/>
    </row>
    <row r="10" spans="1:13" ht="14.4">
      <c r="A10" s="45" t="s">
        <v>90</v>
      </c>
      <c r="B10" s="46" t="s">
        <v>865</v>
      </c>
      <c r="C10" s="47"/>
      <c r="D10" s="648">
        <f>EE!F22</f>
        <v>400</v>
      </c>
      <c r="E10" s="10"/>
      <c r="F10" s="11"/>
      <c r="G10" s="12"/>
      <c r="H10" s="13"/>
      <c r="I10" s="13"/>
      <c r="J10" s="13"/>
      <c r="K10" s="13"/>
      <c r="L10" s="13"/>
      <c r="M10" s="19"/>
    </row>
    <row r="11" spans="1:13" ht="14.4">
      <c r="A11" s="45" t="s">
        <v>611</v>
      </c>
      <c r="B11" s="46" t="s">
        <v>603</v>
      </c>
      <c r="C11" s="47"/>
      <c r="D11" s="648">
        <f>TK!F26</f>
        <v>0</v>
      </c>
      <c r="E11" s="10"/>
      <c r="F11" s="11"/>
      <c r="G11" s="12"/>
      <c r="H11" s="13"/>
      <c r="I11" s="13"/>
      <c r="J11" s="13"/>
      <c r="K11" s="13"/>
      <c r="L11" s="13"/>
      <c r="M11" s="19"/>
    </row>
    <row r="12" spans="1:13" s="74" customFormat="1" ht="14.4" thickBot="1">
      <c r="A12" s="81" t="s">
        <v>613</v>
      </c>
      <c r="B12" s="61" t="s">
        <v>612</v>
      </c>
      <c r="C12" s="82"/>
      <c r="D12" s="649">
        <f>'Začasna prometna ureditev'!H6</f>
        <v>36000</v>
      </c>
      <c r="E12" s="10"/>
      <c r="F12" s="11"/>
      <c r="G12" s="12"/>
      <c r="H12" s="13"/>
      <c r="I12" s="13"/>
      <c r="J12" s="13"/>
      <c r="K12" s="13"/>
      <c r="L12" s="13"/>
      <c r="M12" s="19"/>
    </row>
    <row r="13" spans="1:13" s="74" customFormat="1" ht="14.4" thickBot="1">
      <c r="A13" s="84" t="s">
        <v>614</v>
      </c>
      <c r="B13" s="60" t="s">
        <v>615</v>
      </c>
      <c r="C13" s="85"/>
      <c r="D13" s="644">
        <f>'Prestavitev kapelice'!F62</f>
        <v>300</v>
      </c>
      <c r="E13" s="10"/>
      <c r="F13" s="11"/>
      <c r="G13" s="12"/>
      <c r="H13" s="13"/>
      <c r="I13" s="13"/>
      <c r="J13" s="13"/>
      <c r="K13" s="13"/>
      <c r="L13" s="13"/>
      <c r="M13" s="19"/>
    </row>
    <row r="14" spans="1:13" s="74" customFormat="1" ht="14.4" thickBot="1">
      <c r="A14" s="466" t="s">
        <v>868</v>
      </c>
      <c r="B14" s="467" t="s">
        <v>869</v>
      </c>
      <c r="C14" s="468"/>
      <c r="D14" s="650">
        <f>D4*0.1+D5*0.1+D8*0.1+D12*0.1+D13*0.1</f>
        <v>4035</v>
      </c>
      <c r="E14" s="10"/>
      <c r="F14" s="11"/>
      <c r="G14" s="12"/>
      <c r="H14" s="13"/>
      <c r="I14" s="13"/>
      <c r="J14" s="13"/>
      <c r="K14" s="13"/>
      <c r="L14" s="13"/>
      <c r="M14" s="19"/>
    </row>
    <row r="15" spans="1:13" s="24" customFormat="1" ht="16.2" thickBot="1">
      <c r="A15" s="62" t="s">
        <v>6</v>
      </c>
      <c r="B15" s="63"/>
      <c r="C15" s="64"/>
      <c r="D15" s="65">
        <f>D4+D5+D8+D12+D13+D14</f>
        <v>44385</v>
      </c>
      <c r="E15" s="25"/>
      <c r="F15" s="26"/>
      <c r="G15" s="27"/>
      <c r="H15" s="28"/>
      <c r="I15" s="28"/>
      <c r="J15" s="28"/>
      <c r="K15" s="28"/>
      <c r="L15" s="28"/>
      <c r="M15" s="27"/>
    </row>
    <row r="16" spans="1:13" ht="15.6" thickBot="1">
      <c r="A16" s="69" t="s">
        <v>7</v>
      </c>
      <c r="B16" s="70"/>
      <c r="C16" s="70"/>
      <c r="D16" s="71">
        <f>D15*0.22</f>
        <v>9764.7000000000007</v>
      </c>
    </row>
    <row r="17" spans="1:4" ht="20.100000000000001" customHeight="1" thickBot="1">
      <c r="A17" s="66" t="s">
        <v>8</v>
      </c>
      <c r="B17" s="67"/>
      <c r="C17" s="67"/>
      <c r="D17" s="68">
        <f>D15*1.22</f>
        <v>54149.7</v>
      </c>
    </row>
    <row r="18" spans="1:4" ht="13.8" thickTop="1"/>
    <row r="20" spans="1:4">
      <c r="D20" s="29"/>
    </row>
  </sheetData>
  <sheetProtection algorithmName="SHA-512" hashValue="qEuZsBRI5kQrym04OorynrbK/SNTcJ9rAnTSIWSYxxbsHyzWEUuRP3Fy7/DZtQ7lIV3Ut9DLd4kCf7m5P1pdTA==" saltValue="bKeo7VgB7SBVINXznLRvAg==" spinCount="100000" sheet="1" objects="1" scenarios="1"/>
  <pageMargins left="0.70866141732283472" right="0.70866141732283472" top="0.9055118110236221" bottom="0.74803149606299213" header="0.31496062992125984" footer="0.31496062992125984"/>
  <pageSetup paperSize="9" scale="97" firstPageNumber="2" orientation="portrait" useFirstPageNumber="1" r:id="rId1"/>
  <headerFooter>
    <oddHeader>&amp;L&amp;G</oddHeader>
    <oddFooter>&amp;L&amp;G&amp;R&amp;P od &amp;[75</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D4AD0F-E509-49AA-92CF-F28A70AEFFB8}">
  <sheetPr>
    <tabColor theme="0"/>
    <pageSetUpPr fitToPage="1"/>
  </sheetPr>
  <dimension ref="B2:I46"/>
  <sheetViews>
    <sheetView view="pageBreakPreview" zoomScale="70" zoomScaleNormal="100" zoomScaleSheetLayoutView="70" workbookViewId="0">
      <selection activeCell="D13" sqref="D13"/>
    </sheetView>
  </sheetViews>
  <sheetFormatPr defaultRowHeight="13.8"/>
  <cols>
    <col min="1" max="1" width="8.88671875" style="654"/>
    <col min="2" max="2" width="14.33203125" style="654" customWidth="1"/>
    <col min="3" max="3" width="9.6640625" style="654" bestFit="1" customWidth="1"/>
    <col min="4" max="4" width="69.109375" style="654" customWidth="1"/>
    <col min="5" max="5" width="8.88671875" style="654"/>
    <col min="6" max="6" width="10.44140625" style="654" bestFit="1" customWidth="1"/>
    <col min="7" max="7" width="11.6640625" style="654" bestFit="1" customWidth="1"/>
    <col min="8" max="257" width="8.88671875" style="654"/>
    <col min="258" max="258" width="10.44140625" style="654" customWidth="1"/>
    <col min="259" max="259" width="8.88671875" style="654"/>
    <col min="260" max="260" width="44" style="654" customWidth="1"/>
    <col min="261" max="261" width="8.88671875" style="654"/>
    <col min="262" max="262" width="7.88671875" style="654" customWidth="1"/>
    <col min="263" max="513" width="8.88671875" style="654"/>
    <col min="514" max="514" width="10.44140625" style="654" customWidth="1"/>
    <col min="515" max="515" width="8.88671875" style="654"/>
    <col min="516" max="516" width="44" style="654" customWidth="1"/>
    <col min="517" max="517" width="8.88671875" style="654"/>
    <col min="518" max="518" width="7.88671875" style="654" customWidth="1"/>
    <col min="519" max="769" width="8.88671875" style="654"/>
    <col min="770" max="770" width="10.44140625" style="654" customWidth="1"/>
    <col min="771" max="771" width="8.88671875" style="654"/>
    <col min="772" max="772" width="44" style="654" customWidth="1"/>
    <col min="773" max="773" width="8.88671875" style="654"/>
    <col min="774" max="774" width="7.88671875" style="654" customWidth="1"/>
    <col min="775" max="1025" width="8.88671875" style="654"/>
    <col min="1026" max="1026" width="10.44140625" style="654" customWidth="1"/>
    <col min="1027" max="1027" width="8.88671875" style="654"/>
    <col min="1028" max="1028" width="44" style="654" customWidth="1"/>
    <col min="1029" max="1029" width="8.88671875" style="654"/>
    <col min="1030" max="1030" width="7.88671875" style="654" customWidth="1"/>
    <col min="1031" max="1281" width="8.88671875" style="654"/>
    <col min="1282" max="1282" width="10.44140625" style="654" customWidth="1"/>
    <col min="1283" max="1283" width="8.88671875" style="654"/>
    <col min="1284" max="1284" width="44" style="654" customWidth="1"/>
    <col min="1285" max="1285" width="8.88671875" style="654"/>
    <col min="1286" max="1286" width="7.88671875" style="654" customWidth="1"/>
    <col min="1287" max="1537" width="8.88671875" style="654"/>
    <col min="1538" max="1538" width="10.44140625" style="654" customWidth="1"/>
    <col min="1539" max="1539" width="8.88671875" style="654"/>
    <col min="1540" max="1540" width="44" style="654" customWidth="1"/>
    <col min="1541" max="1541" width="8.88671875" style="654"/>
    <col min="1542" max="1542" width="7.88671875" style="654" customWidth="1"/>
    <col min="1543" max="1793" width="8.88671875" style="654"/>
    <col min="1794" max="1794" width="10.44140625" style="654" customWidth="1"/>
    <col min="1795" max="1795" width="8.88671875" style="654"/>
    <col min="1796" max="1796" width="44" style="654" customWidth="1"/>
    <col min="1797" max="1797" width="8.88671875" style="654"/>
    <col min="1798" max="1798" width="7.88671875" style="654" customWidth="1"/>
    <col min="1799" max="2049" width="8.88671875" style="654"/>
    <col min="2050" max="2050" width="10.44140625" style="654" customWidth="1"/>
    <col min="2051" max="2051" width="8.88671875" style="654"/>
    <col min="2052" max="2052" width="44" style="654" customWidth="1"/>
    <col min="2053" max="2053" width="8.88671875" style="654"/>
    <col min="2054" max="2054" width="7.88671875" style="654" customWidth="1"/>
    <col min="2055" max="2305" width="8.88671875" style="654"/>
    <col min="2306" max="2306" width="10.44140625" style="654" customWidth="1"/>
    <col min="2307" max="2307" width="8.88671875" style="654"/>
    <col min="2308" max="2308" width="44" style="654" customWidth="1"/>
    <col min="2309" max="2309" width="8.88671875" style="654"/>
    <col min="2310" max="2310" width="7.88671875" style="654" customWidth="1"/>
    <col min="2311" max="2561" width="8.88671875" style="654"/>
    <col min="2562" max="2562" width="10.44140625" style="654" customWidth="1"/>
    <col min="2563" max="2563" width="8.88671875" style="654"/>
    <col min="2564" max="2564" width="44" style="654" customWidth="1"/>
    <col min="2565" max="2565" width="8.88671875" style="654"/>
    <col min="2566" max="2566" width="7.88671875" style="654" customWidth="1"/>
    <col min="2567" max="2817" width="8.88671875" style="654"/>
    <col min="2818" max="2818" width="10.44140625" style="654" customWidth="1"/>
    <col min="2819" max="2819" width="8.88671875" style="654"/>
    <col min="2820" max="2820" width="44" style="654" customWidth="1"/>
    <col min="2821" max="2821" width="8.88671875" style="654"/>
    <col min="2822" max="2822" width="7.88671875" style="654" customWidth="1"/>
    <col min="2823" max="3073" width="8.88671875" style="654"/>
    <col min="3074" max="3074" width="10.44140625" style="654" customWidth="1"/>
    <col min="3075" max="3075" width="8.88671875" style="654"/>
    <col min="3076" max="3076" width="44" style="654" customWidth="1"/>
    <col min="3077" max="3077" width="8.88671875" style="654"/>
    <col min="3078" max="3078" width="7.88671875" style="654" customWidth="1"/>
    <col min="3079" max="3329" width="8.88671875" style="654"/>
    <col min="3330" max="3330" width="10.44140625" style="654" customWidth="1"/>
    <col min="3331" max="3331" width="8.88671875" style="654"/>
    <col min="3332" max="3332" width="44" style="654" customWidth="1"/>
    <col min="3333" max="3333" width="8.88671875" style="654"/>
    <col min="3334" max="3334" width="7.88671875" style="654" customWidth="1"/>
    <col min="3335" max="3585" width="8.88671875" style="654"/>
    <col min="3586" max="3586" width="10.44140625" style="654" customWidth="1"/>
    <col min="3587" max="3587" width="8.88671875" style="654"/>
    <col min="3588" max="3588" width="44" style="654" customWidth="1"/>
    <col min="3589" max="3589" width="8.88671875" style="654"/>
    <col min="3590" max="3590" width="7.88671875" style="654" customWidth="1"/>
    <col min="3591" max="3841" width="8.88671875" style="654"/>
    <col min="3842" max="3842" width="10.44140625" style="654" customWidth="1"/>
    <col min="3843" max="3843" width="8.88671875" style="654"/>
    <col min="3844" max="3844" width="44" style="654" customWidth="1"/>
    <col min="3845" max="3845" width="8.88671875" style="654"/>
    <col min="3846" max="3846" width="7.88671875" style="654" customWidth="1"/>
    <col min="3847" max="4097" width="8.88671875" style="654"/>
    <col min="4098" max="4098" width="10.44140625" style="654" customWidth="1"/>
    <col min="4099" max="4099" width="8.88671875" style="654"/>
    <col min="4100" max="4100" width="44" style="654" customWidth="1"/>
    <col min="4101" max="4101" width="8.88671875" style="654"/>
    <col min="4102" max="4102" width="7.88671875" style="654" customWidth="1"/>
    <col min="4103" max="4353" width="8.88671875" style="654"/>
    <col min="4354" max="4354" width="10.44140625" style="654" customWidth="1"/>
    <col min="4355" max="4355" width="8.88671875" style="654"/>
    <col min="4356" max="4356" width="44" style="654" customWidth="1"/>
    <col min="4357" max="4357" width="8.88671875" style="654"/>
    <col min="4358" max="4358" width="7.88671875" style="654" customWidth="1"/>
    <col min="4359" max="4609" width="8.88671875" style="654"/>
    <col min="4610" max="4610" width="10.44140625" style="654" customWidth="1"/>
    <col min="4611" max="4611" width="8.88671875" style="654"/>
    <col min="4612" max="4612" width="44" style="654" customWidth="1"/>
    <col min="4613" max="4613" width="8.88671875" style="654"/>
    <col min="4614" max="4614" width="7.88671875" style="654" customWidth="1"/>
    <col min="4615" max="4865" width="8.88671875" style="654"/>
    <col min="4866" max="4866" width="10.44140625" style="654" customWidth="1"/>
    <col min="4867" max="4867" width="8.88671875" style="654"/>
    <col min="4868" max="4868" width="44" style="654" customWidth="1"/>
    <col min="4869" max="4869" width="8.88671875" style="654"/>
    <col min="4870" max="4870" width="7.88671875" style="654" customWidth="1"/>
    <col min="4871" max="5121" width="8.88671875" style="654"/>
    <col min="5122" max="5122" width="10.44140625" style="654" customWidth="1"/>
    <col min="5123" max="5123" width="8.88671875" style="654"/>
    <col min="5124" max="5124" width="44" style="654" customWidth="1"/>
    <col min="5125" max="5125" width="8.88671875" style="654"/>
    <col min="5126" max="5126" width="7.88671875" style="654" customWidth="1"/>
    <col min="5127" max="5377" width="8.88671875" style="654"/>
    <col min="5378" max="5378" width="10.44140625" style="654" customWidth="1"/>
    <col min="5379" max="5379" width="8.88671875" style="654"/>
    <col min="5380" max="5380" width="44" style="654" customWidth="1"/>
    <col min="5381" max="5381" width="8.88671875" style="654"/>
    <col min="5382" max="5382" width="7.88671875" style="654" customWidth="1"/>
    <col min="5383" max="5633" width="8.88671875" style="654"/>
    <col min="5634" max="5634" width="10.44140625" style="654" customWidth="1"/>
    <col min="5635" max="5635" width="8.88671875" style="654"/>
    <col min="5636" max="5636" width="44" style="654" customWidth="1"/>
    <col min="5637" max="5637" width="8.88671875" style="654"/>
    <col min="5638" max="5638" width="7.88671875" style="654" customWidth="1"/>
    <col min="5639" max="5889" width="8.88671875" style="654"/>
    <col min="5890" max="5890" width="10.44140625" style="654" customWidth="1"/>
    <col min="5891" max="5891" width="8.88671875" style="654"/>
    <col min="5892" max="5892" width="44" style="654" customWidth="1"/>
    <col min="5893" max="5893" width="8.88671875" style="654"/>
    <col min="5894" max="5894" width="7.88671875" style="654" customWidth="1"/>
    <col min="5895" max="6145" width="8.88671875" style="654"/>
    <col min="6146" max="6146" width="10.44140625" style="654" customWidth="1"/>
    <col min="6147" max="6147" width="8.88671875" style="654"/>
    <col min="6148" max="6148" width="44" style="654" customWidth="1"/>
    <col min="6149" max="6149" width="8.88671875" style="654"/>
    <col min="6150" max="6150" width="7.88671875" style="654" customWidth="1"/>
    <col min="6151" max="6401" width="8.88671875" style="654"/>
    <col min="6402" max="6402" width="10.44140625" style="654" customWidth="1"/>
    <col min="6403" max="6403" width="8.88671875" style="654"/>
    <col min="6404" max="6404" width="44" style="654" customWidth="1"/>
    <col min="6405" max="6405" width="8.88671875" style="654"/>
    <col min="6406" max="6406" width="7.88671875" style="654" customWidth="1"/>
    <col min="6407" max="6657" width="8.88671875" style="654"/>
    <col min="6658" max="6658" width="10.44140625" style="654" customWidth="1"/>
    <col min="6659" max="6659" width="8.88671875" style="654"/>
    <col min="6660" max="6660" width="44" style="654" customWidth="1"/>
    <col min="6661" max="6661" width="8.88671875" style="654"/>
    <col min="6662" max="6662" width="7.88671875" style="654" customWidth="1"/>
    <col min="6663" max="6913" width="8.88671875" style="654"/>
    <col min="6914" max="6914" width="10.44140625" style="654" customWidth="1"/>
    <col min="6915" max="6915" width="8.88671875" style="654"/>
    <col min="6916" max="6916" width="44" style="654" customWidth="1"/>
    <col min="6917" max="6917" width="8.88671875" style="654"/>
    <col min="6918" max="6918" width="7.88671875" style="654" customWidth="1"/>
    <col min="6919" max="7169" width="8.88671875" style="654"/>
    <col min="7170" max="7170" width="10.44140625" style="654" customWidth="1"/>
    <col min="7171" max="7171" width="8.88671875" style="654"/>
    <col min="7172" max="7172" width="44" style="654" customWidth="1"/>
    <col min="7173" max="7173" width="8.88671875" style="654"/>
    <col min="7174" max="7174" width="7.88671875" style="654" customWidth="1"/>
    <col min="7175" max="7425" width="8.88671875" style="654"/>
    <col min="7426" max="7426" width="10.44140625" style="654" customWidth="1"/>
    <col min="7427" max="7427" width="8.88671875" style="654"/>
    <col min="7428" max="7428" width="44" style="654" customWidth="1"/>
    <col min="7429" max="7429" width="8.88671875" style="654"/>
    <col min="7430" max="7430" width="7.88671875" style="654" customWidth="1"/>
    <col min="7431" max="7681" width="8.88671875" style="654"/>
    <col min="7682" max="7682" width="10.44140625" style="654" customWidth="1"/>
    <col min="7683" max="7683" width="8.88671875" style="654"/>
    <col min="7684" max="7684" width="44" style="654" customWidth="1"/>
    <col min="7685" max="7685" width="8.88671875" style="654"/>
    <col min="7686" max="7686" width="7.88671875" style="654" customWidth="1"/>
    <col min="7687" max="7937" width="8.88671875" style="654"/>
    <col min="7938" max="7938" width="10.44140625" style="654" customWidth="1"/>
    <col min="7939" max="7939" width="8.88671875" style="654"/>
    <col min="7940" max="7940" width="44" style="654" customWidth="1"/>
    <col min="7941" max="7941" width="8.88671875" style="654"/>
    <col min="7942" max="7942" width="7.88671875" style="654" customWidth="1"/>
    <col min="7943" max="8193" width="8.88671875" style="654"/>
    <col min="8194" max="8194" width="10.44140625" style="654" customWidth="1"/>
    <col min="8195" max="8195" width="8.88671875" style="654"/>
    <col min="8196" max="8196" width="44" style="654" customWidth="1"/>
    <col min="8197" max="8197" width="8.88671875" style="654"/>
    <col min="8198" max="8198" width="7.88671875" style="654" customWidth="1"/>
    <col min="8199" max="8449" width="8.88671875" style="654"/>
    <col min="8450" max="8450" width="10.44140625" style="654" customWidth="1"/>
    <col min="8451" max="8451" width="8.88671875" style="654"/>
    <col min="8452" max="8452" width="44" style="654" customWidth="1"/>
    <col min="8453" max="8453" width="8.88671875" style="654"/>
    <col min="8454" max="8454" width="7.88671875" style="654" customWidth="1"/>
    <col min="8455" max="8705" width="8.88671875" style="654"/>
    <col min="8706" max="8706" width="10.44140625" style="654" customWidth="1"/>
    <col min="8707" max="8707" width="8.88671875" style="654"/>
    <col min="8708" max="8708" width="44" style="654" customWidth="1"/>
    <col min="8709" max="8709" width="8.88671875" style="654"/>
    <col min="8710" max="8710" width="7.88671875" style="654" customWidth="1"/>
    <col min="8711" max="8961" width="8.88671875" style="654"/>
    <col min="8962" max="8962" width="10.44140625" style="654" customWidth="1"/>
    <col min="8963" max="8963" width="8.88671875" style="654"/>
    <col min="8964" max="8964" width="44" style="654" customWidth="1"/>
    <col min="8965" max="8965" width="8.88671875" style="654"/>
    <col min="8966" max="8966" width="7.88671875" style="654" customWidth="1"/>
    <col min="8967" max="9217" width="8.88671875" style="654"/>
    <col min="9218" max="9218" width="10.44140625" style="654" customWidth="1"/>
    <col min="9219" max="9219" width="8.88671875" style="654"/>
    <col min="9220" max="9220" width="44" style="654" customWidth="1"/>
    <col min="9221" max="9221" width="8.88671875" style="654"/>
    <col min="9222" max="9222" width="7.88671875" style="654" customWidth="1"/>
    <col min="9223" max="9473" width="8.88671875" style="654"/>
    <col min="9474" max="9474" width="10.44140625" style="654" customWidth="1"/>
    <col min="9475" max="9475" width="8.88671875" style="654"/>
    <col min="9476" max="9476" width="44" style="654" customWidth="1"/>
    <col min="9477" max="9477" width="8.88671875" style="654"/>
    <col min="9478" max="9478" width="7.88671875" style="654" customWidth="1"/>
    <col min="9479" max="9729" width="8.88671875" style="654"/>
    <col min="9730" max="9730" width="10.44140625" style="654" customWidth="1"/>
    <col min="9731" max="9731" width="8.88671875" style="654"/>
    <col min="9732" max="9732" width="44" style="654" customWidth="1"/>
    <col min="9733" max="9733" width="8.88671875" style="654"/>
    <col min="9734" max="9734" width="7.88671875" style="654" customWidth="1"/>
    <col min="9735" max="9985" width="8.88671875" style="654"/>
    <col min="9986" max="9986" width="10.44140625" style="654" customWidth="1"/>
    <col min="9987" max="9987" width="8.88671875" style="654"/>
    <col min="9988" max="9988" width="44" style="654" customWidth="1"/>
    <col min="9989" max="9989" width="8.88671875" style="654"/>
    <col min="9990" max="9990" width="7.88671875" style="654" customWidth="1"/>
    <col min="9991" max="10241" width="8.88671875" style="654"/>
    <col min="10242" max="10242" width="10.44140625" style="654" customWidth="1"/>
    <col min="10243" max="10243" width="8.88671875" style="654"/>
    <col min="10244" max="10244" width="44" style="654" customWidth="1"/>
    <col min="10245" max="10245" width="8.88671875" style="654"/>
    <col min="10246" max="10246" width="7.88671875" style="654" customWidth="1"/>
    <col min="10247" max="10497" width="8.88671875" style="654"/>
    <col min="10498" max="10498" width="10.44140625" style="654" customWidth="1"/>
    <col min="10499" max="10499" width="8.88671875" style="654"/>
    <col min="10500" max="10500" width="44" style="654" customWidth="1"/>
    <col min="10501" max="10501" width="8.88671875" style="654"/>
    <col min="10502" max="10502" width="7.88671875" style="654" customWidth="1"/>
    <col min="10503" max="10753" width="8.88671875" style="654"/>
    <col min="10754" max="10754" width="10.44140625" style="654" customWidth="1"/>
    <col min="10755" max="10755" width="8.88671875" style="654"/>
    <col min="10756" max="10756" width="44" style="654" customWidth="1"/>
    <col min="10757" max="10757" width="8.88671875" style="654"/>
    <col min="10758" max="10758" width="7.88671875" style="654" customWidth="1"/>
    <col min="10759" max="11009" width="8.88671875" style="654"/>
    <col min="11010" max="11010" width="10.44140625" style="654" customWidth="1"/>
    <col min="11011" max="11011" width="8.88671875" style="654"/>
    <col min="11012" max="11012" width="44" style="654" customWidth="1"/>
    <col min="11013" max="11013" width="8.88671875" style="654"/>
    <col min="11014" max="11014" width="7.88671875" style="654" customWidth="1"/>
    <col min="11015" max="11265" width="8.88671875" style="654"/>
    <col min="11266" max="11266" width="10.44140625" style="654" customWidth="1"/>
    <col min="11267" max="11267" width="8.88671875" style="654"/>
    <col min="11268" max="11268" width="44" style="654" customWidth="1"/>
    <col min="11269" max="11269" width="8.88671875" style="654"/>
    <col min="11270" max="11270" width="7.88671875" style="654" customWidth="1"/>
    <col min="11271" max="11521" width="8.88671875" style="654"/>
    <col min="11522" max="11522" width="10.44140625" style="654" customWidth="1"/>
    <col min="11523" max="11523" width="8.88671875" style="654"/>
    <col min="11524" max="11524" width="44" style="654" customWidth="1"/>
    <col min="11525" max="11525" width="8.88671875" style="654"/>
    <col min="11526" max="11526" width="7.88671875" style="654" customWidth="1"/>
    <col min="11527" max="11777" width="8.88671875" style="654"/>
    <col min="11778" max="11778" width="10.44140625" style="654" customWidth="1"/>
    <col min="11779" max="11779" width="8.88671875" style="654"/>
    <col min="11780" max="11780" width="44" style="654" customWidth="1"/>
    <col min="11781" max="11781" width="8.88671875" style="654"/>
    <col min="11782" max="11782" width="7.88671875" style="654" customWidth="1"/>
    <col min="11783" max="12033" width="8.88671875" style="654"/>
    <col min="12034" max="12034" width="10.44140625" style="654" customWidth="1"/>
    <col min="12035" max="12035" width="8.88671875" style="654"/>
    <col min="12036" max="12036" width="44" style="654" customWidth="1"/>
    <col min="12037" max="12037" width="8.88671875" style="654"/>
    <col min="12038" max="12038" width="7.88671875" style="654" customWidth="1"/>
    <col min="12039" max="12289" width="8.88671875" style="654"/>
    <col min="12290" max="12290" width="10.44140625" style="654" customWidth="1"/>
    <col min="12291" max="12291" width="8.88671875" style="654"/>
    <col min="12292" max="12292" width="44" style="654" customWidth="1"/>
    <col min="12293" max="12293" width="8.88671875" style="654"/>
    <col min="12294" max="12294" width="7.88671875" style="654" customWidth="1"/>
    <col min="12295" max="12545" width="8.88671875" style="654"/>
    <col min="12546" max="12546" width="10.44140625" style="654" customWidth="1"/>
    <col min="12547" max="12547" width="8.88671875" style="654"/>
    <col min="12548" max="12548" width="44" style="654" customWidth="1"/>
    <col min="12549" max="12549" width="8.88671875" style="654"/>
    <col min="12550" max="12550" width="7.88671875" style="654" customWidth="1"/>
    <col min="12551" max="12801" width="8.88671875" style="654"/>
    <col min="12802" max="12802" width="10.44140625" style="654" customWidth="1"/>
    <col min="12803" max="12803" width="8.88671875" style="654"/>
    <col min="12804" max="12804" width="44" style="654" customWidth="1"/>
    <col min="12805" max="12805" width="8.88671875" style="654"/>
    <col min="12806" max="12806" width="7.88671875" style="654" customWidth="1"/>
    <col min="12807" max="13057" width="8.88671875" style="654"/>
    <col min="13058" max="13058" width="10.44140625" style="654" customWidth="1"/>
    <col min="13059" max="13059" width="8.88671875" style="654"/>
    <col min="13060" max="13060" width="44" style="654" customWidth="1"/>
    <col min="13061" max="13061" width="8.88671875" style="654"/>
    <col min="13062" max="13062" width="7.88671875" style="654" customWidth="1"/>
    <col min="13063" max="13313" width="8.88671875" style="654"/>
    <col min="13314" max="13314" width="10.44140625" style="654" customWidth="1"/>
    <col min="13315" max="13315" width="8.88671875" style="654"/>
    <col min="13316" max="13316" width="44" style="654" customWidth="1"/>
    <col min="13317" max="13317" width="8.88671875" style="654"/>
    <col min="13318" max="13318" width="7.88671875" style="654" customWidth="1"/>
    <col min="13319" max="13569" width="8.88671875" style="654"/>
    <col min="13570" max="13570" width="10.44140625" style="654" customWidth="1"/>
    <col min="13571" max="13571" width="8.88671875" style="654"/>
    <col min="13572" max="13572" width="44" style="654" customWidth="1"/>
    <col min="13573" max="13573" width="8.88671875" style="654"/>
    <col min="13574" max="13574" width="7.88671875" style="654" customWidth="1"/>
    <col min="13575" max="13825" width="8.88671875" style="654"/>
    <col min="13826" max="13826" width="10.44140625" style="654" customWidth="1"/>
    <col min="13827" max="13827" width="8.88671875" style="654"/>
    <col min="13828" max="13828" width="44" style="654" customWidth="1"/>
    <col min="13829" max="13829" width="8.88671875" style="654"/>
    <col min="13830" max="13830" width="7.88671875" style="654" customWidth="1"/>
    <col min="13831" max="14081" width="8.88671875" style="654"/>
    <col min="14082" max="14082" width="10.44140625" style="654" customWidth="1"/>
    <col min="14083" max="14083" width="8.88671875" style="654"/>
    <col min="14084" max="14084" width="44" style="654" customWidth="1"/>
    <col min="14085" max="14085" width="8.88671875" style="654"/>
    <col min="14086" max="14086" width="7.88671875" style="654" customWidth="1"/>
    <col min="14087" max="14337" width="8.88671875" style="654"/>
    <col min="14338" max="14338" width="10.44140625" style="654" customWidth="1"/>
    <col min="14339" max="14339" width="8.88671875" style="654"/>
    <col min="14340" max="14340" width="44" style="654" customWidth="1"/>
    <col min="14341" max="14341" width="8.88671875" style="654"/>
    <col min="14342" max="14342" width="7.88671875" style="654" customWidth="1"/>
    <col min="14343" max="14593" width="8.88671875" style="654"/>
    <col min="14594" max="14594" width="10.44140625" style="654" customWidth="1"/>
    <col min="14595" max="14595" width="8.88671875" style="654"/>
    <col min="14596" max="14596" width="44" style="654" customWidth="1"/>
    <col min="14597" max="14597" width="8.88671875" style="654"/>
    <col min="14598" max="14598" width="7.88671875" style="654" customWidth="1"/>
    <col min="14599" max="14849" width="8.88671875" style="654"/>
    <col min="14850" max="14850" width="10.44140625" style="654" customWidth="1"/>
    <col min="14851" max="14851" width="8.88671875" style="654"/>
    <col min="14852" max="14852" width="44" style="654" customWidth="1"/>
    <col min="14853" max="14853" width="8.88671875" style="654"/>
    <col min="14854" max="14854" width="7.88671875" style="654" customWidth="1"/>
    <col min="14855" max="15105" width="8.88671875" style="654"/>
    <col min="15106" max="15106" width="10.44140625" style="654" customWidth="1"/>
    <col min="15107" max="15107" width="8.88671875" style="654"/>
    <col min="15108" max="15108" width="44" style="654" customWidth="1"/>
    <col min="15109" max="15109" width="8.88671875" style="654"/>
    <col min="15110" max="15110" width="7.88671875" style="654" customWidth="1"/>
    <col min="15111" max="15361" width="8.88671875" style="654"/>
    <col min="15362" max="15362" width="10.44140625" style="654" customWidth="1"/>
    <col min="15363" max="15363" width="8.88671875" style="654"/>
    <col min="15364" max="15364" width="44" style="654" customWidth="1"/>
    <col min="15365" max="15365" width="8.88671875" style="654"/>
    <col min="15366" max="15366" width="7.88671875" style="654" customWidth="1"/>
    <col min="15367" max="15617" width="8.88671875" style="654"/>
    <col min="15618" max="15618" width="10.44140625" style="654" customWidth="1"/>
    <col min="15619" max="15619" width="8.88671875" style="654"/>
    <col min="15620" max="15620" width="44" style="654" customWidth="1"/>
    <col min="15621" max="15621" width="8.88671875" style="654"/>
    <col min="15622" max="15622" width="7.88671875" style="654" customWidth="1"/>
    <col min="15623" max="15873" width="8.88671875" style="654"/>
    <col min="15874" max="15874" width="10.44140625" style="654" customWidth="1"/>
    <col min="15875" max="15875" width="8.88671875" style="654"/>
    <col min="15876" max="15876" width="44" style="654" customWidth="1"/>
    <col min="15877" max="15877" width="8.88671875" style="654"/>
    <col min="15878" max="15878" width="7.88671875" style="654" customWidth="1"/>
    <col min="15879" max="16129" width="8.88671875" style="654"/>
    <col min="16130" max="16130" width="10.44140625" style="654" customWidth="1"/>
    <col min="16131" max="16131" width="8.88671875" style="654"/>
    <col min="16132" max="16132" width="44" style="654" customWidth="1"/>
    <col min="16133" max="16133" width="8.88671875" style="654"/>
    <col min="16134" max="16134" width="7.88671875" style="654" customWidth="1"/>
    <col min="16135" max="16384" width="8.88671875" style="654"/>
  </cols>
  <sheetData>
    <row r="2" spans="2:9" ht="17.399999999999999">
      <c r="B2" s="652" t="s">
        <v>871</v>
      </c>
      <c r="C2" s="653"/>
    </row>
    <row r="4" spans="2:9" ht="57.6">
      <c r="B4" s="655" t="s">
        <v>872</v>
      </c>
      <c r="D4" s="656" t="s">
        <v>873</v>
      </c>
    </row>
    <row r="6" spans="2:9" ht="57.6">
      <c r="B6" s="655" t="s">
        <v>874</v>
      </c>
      <c r="D6" s="657" t="s">
        <v>875</v>
      </c>
      <c r="G6" s="658"/>
    </row>
    <row r="7" spans="2:9">
      <c r="G7" s="658"/>
    </row>
    <row r="8" spans="2:9" ht="28.8">
      <c r="B8" s="655" t="s">
        <v>876</v>
      </c>
      <c r="D8" s="656" t="s">
        <v>877</v>
      </c>
      <c r="G8" s="658"/>
    </row>
    <row r="9" spans="2:9" ht="57.6">
      <c r="B9" s="655"/>
      <c r="D9" s="656" t="s">
        <v>878</v>
      </c>
      <c r="G9" s="658"/>
    </row>
    <row r="10" spans="2:9" ht="14.4">
      <c r="B10" s="655"/>
      <c r="D10" s="656"/>
      <c r="G10" s="658"/>
    </row>
    <row r="11" spans="2:9" ht="36.6" customHeight="1">
      <c r="B11" s="655" t="s">
        <v>879</v>
      </c>
      <c r="C11" s="669"/>
      <c r="D11" s="669" t="s">
        <v>909</v>
      </c>
      <c r="E11" s="669"/>
      <c r="F11" s="669"/>
      <c r="G11" s="669"/>
    </row>
    <row r="12" spans="2:9" ht="42.6" customHeight="1">
      <c r="B12" s="655"/>
      <c r="C12" s="670"/>
      <c r="D12" s="670"/>
      <c r="E12" s="670"/>
      <c r="F12" s="670"/>
      <c r="G12" s="670"/>
    </row>
    <row r="13" spans="2:9" ht="65.400000000000006" customHeight="1">
      <c r="B13" s="659"/>
      <c r="C13" s="659" t="s">
        <v>880</v>
      </c>
      <c r="D13" s="660" t="s">
        <v>881</v>
      </c>
      <c r="E13" s="661" t="s">
        <v>22</v>
      </c>
      <c r="F13" s="661">
        <v>1</v>
      </c>
      <c r="G13" s="671">
        <v>36000</v>
      </c>
      <c r="H13" s="662"/>
      <c r="I13" s="663"/>
    </row>
    <row r="14" spans="2:9" ht="96.6">
      <c r="B14" s="655"/>
      <c r="D14" s="664" t="s">
        <v>910</v>
      </c>
    </row>
    <row r="15" spans="2:9" ht="14.4">
      <c r="B15" s="655"/>
      <c r="C15" s="665"/>
      <c r="D15" s="665"/>
      <c r="E15" s="665"/>
      <c r="F15" s="665"/>
      <c r="G15" s="665"/>
    </row>
    <row r="16" spans="2:9">
      <c r="B16" s="655"/>
      <c r="D16" s="664"/>
    </row>
    <row r="17" spans="2:7" ht="86.4">
      <c r="B17" s="655" t="s">
        <v>882</v>
      </c>
      <c r="D17" s="656" t="s">
        <v>883</v>
      </c>
    </row>
    <row r="21" spans="2:7">
      <c r="B21" s="666" t="s">
        <v>884</v>
      </c>
    </row>
    <row r="22" spans="2:7">
      <c r="B22" s="667">
        <v>1</v>
      </c>
      <c r="C22" s="680" t="s">
        <v>885</v>
      </c>
      <c r="D22" s="680"/>
      <c r="E22" s="680"/>
      <c r="F22" s="680"/>
      <c r="G22" s="680"/>
    </row>
    <row r="23" spans="2:7" ht="17.25" customHeight="1">
      <c r="B23" s="667">
        <v>2</v>
      </c>
      <c r="C23" s="680" t="s">
        <v>886</v>
      </c>
      <c r="D23" s="680"/>
      <c r="E23" s="680"/>
      <c r="F23" s="680"/>
      <c r="G23" s="680"/>
    </row>
    <row r="24" spans="2:7">
      <c r="B24" s="667">
        <v>3</v>
      </c>
      <c r="C24" s="680" t="s">
        <v>887</v>
      </c>
      <c r="D24" s="680"/>
      <c r="E24" s="680"/>
      <c r="F24" s="680"/>
      <c r="G24" s="680"/>
    </row>
    <row r="25" spans="2:7" ht="33" customHeight="1">
      <c r="B25" s="667">
        <v>4</v>
      </c>
      <c r="C25" s="680" t="s">
        <v>888</v>
      </c>
      <c r="D25" s="680"/>
      <c r="E25" s="680"/>
      <c r="F25" s="680"/>
      <c r="G25" s="680"/>
    </row>
    <row r="26" spans="2:7" ht="30" customHeight="1">
      <c r="B26" s="667">
        <v>5</v>
      </c>
      <c r="C26" s="680" t="s">
        <v>889</v>
      </c>
      <c r="D26" s="680"/>
      <c r="E26" s="680"/>
      <c r="F26" s="680"/>
      <c r="G26" s="680"/>
    </row>
    <row r="27" spans="2:7" ht="31.5" customHeight="1">
      <c r="B27" s="667">
        <v>6</v>
      </c>
      <c r="C27" s="680" t="s">
        <v>890</v>
      </c>
      <c r="D27" s="680"/>
      <c r="E27" s="680"/>
      <c r="F27" s="680"/>
      <c r="G27" s="680"/>
    </row>
    <row r="28" spans="2:7" ht="14.25" customHeight="1">
      <c r="B28" s="667">
        <v>7</v>
      </c>
      <c r="C28" s="680" t="s">
        <v>891</v>
      </c>
      <c r="D28" s="680"/>
      <c r="E28" s="680"/>
      <c r="F28" s="680"/>
      <c r="G28" s="680"/>
    </row>
    <row r="29" spans="2:7">
      <c r="B29" s="667"/>
      <c r="C29" s="680" t="s">
        <v>892</v>
      </c>
      <c r="D29" s="680"/>
      <c r="E29" s="680"/>
      <c r="F29" s="680"/>
      <c r="G29" s="680"/>
    </row>
    <row r="30" spans="2:7" ht="14.25" customHeight="1">
      <c r="B30" s="667"/>
      <c r="C30" s="668"/>
      <c r="D30" s="668"/>
      <c r="E30" s="668"/>
      <c r="F30" s="668"/>
      <c r="G30" s="668"/>
    </row>
    <row r="31" spans="2:7" ht="30.75" customHeight="1">
      <c r="B31" s="667"/>
      <c r="C31" s="680" t="s">
        <v>893</v>
      </c>
      <c r="D31" s="680"/>
      <c r="E31" s="680"/>
      <c r="F31" s="680"/>
      <c r="G31" s="680"/>
    </row>
    <row r="32" spans="2:7" ht="32.25" customHeight="1">
      <c r="B32" s="667"/>
      <c r="C32" s="680" t="s">
        <v>894</v>
      </c>
      <c r="D32" s="680"/>
      <c r="E32" s="680"/>
      <c r="F32" s="680"/>
      <c r="G32" s="680"/>
    </row>
    <row r="33" spans="2:7" ht="31.8" customHeight="1">
      <c r="B33" s="667"/>
      <c r="C33" s="680" t="s">
        <v>895</v>
      </c>
      <c r="D33" s="680"/>
      <c r="E33" s="680"/>
      <c r="F33" s="680"/>
      <c r="G33" s="680"/>
    </row>
    <row r="34" spans="2:7" ht="17.25" customHeight="1">
      <c r="B34" s="667"/>
      <c r="C34" s="680" t="s">
        <v>896</v>
      </c>
      <c r="D34" s="680"/>
      <c r="E34" s="680"/>
      <c r="F34" s="680"/>
      <c r="G34" s="680"/>
    </row>
    <row r="35" spans="2:7" ht="31.5" customHeight="1">
      <c r="B35" s="667"/>
      <c r="C35" s="680" t="s">
        <v>897</v>
      </c>
      <c r="D35" s="680"/>
      <c r="E35" s="680"/>
      <c r="F35" s="680"/>
      <c r="G35" s="680"/>
    </row>
    <row r="36" spans="2:7" ht="36.75" customHeight="1">
      <c r="B36" s="667"/>
      <c r="C36" s="680" t="s">
        <v>898</v>
      </c>
      <c r="D36" s="680"/>
      <c r="E36" s="680"/>
      <c r="F36" s="680"/>
      <c r="G36" s="680"/>
    </row>
    <row r="37" spans="2:7" ht="30.75" customHeight="1">
      <c r="B37" s="667"/>
      <c r="C37" s="681" t="s">
        <v>899</v>
      </c>
      <c r="D37" s="681"/>
      <c r="E37" s="681"/>
      <c r="F37" s="681"/>
      <c r="G37" s="681"/>
    </row>
    <row r="38" spans="2:7" ht="18.75" customHeight="1">
      <c r="B38" s="667"/>
      <c r="C38" s="680" t="s">
        <v>900</v>
      </c>
      <c r="D38" s="680"/>
      <c r="E38" s="680"/>
      <c r="F38" s="680"/>
      <c r="G38" s="680"/>
    </row>
    <row r="39" spans="2:7" ht="18" customHeight="1">
      <c r="B39" s="667"/>
      <c r="C39" s="680" t="s">
        <v>901</v>
      </c>
      <c r="D39" s="680"/>
      <c r="E39" s="680"/>
      <c r="F39" s="680"/>
      <c r="G39" s="680"/>
    </row>
    <row r="40" spans="2:7" ht="15.75" customHeight="1">
      <c r="B40" s="667"/>
      <c r="C40" s="680" t="s">
        <v>902</v>
      </c>
      <c r="D40" s="680"/>
      <c r="E40" s="680"/>
      <c r="F40" s="680"/>
      <c r="G40" s="680"/>
    </row>
    <row r="41" spans="2:7" ht="17.25" customHeight="1">
      <c r="B41" s="667"/>
      <c r="C41" s="680" t="s">
        <v>903</v>
      </c>
      <c r="D41" s="680"/>
      <c r="E41" s="680"/>
      <c r="F41" s="680"/>
      <c r="G41" s="680"/>
    </row>
    <row r="42" spans="2:7" ht="14.25" customHeight="1">
      <c r="B42" s="667">
        <v>8</v>
      </c>
      <c r="C42" s="680" t="s">
        <v>904</v>
      </c>
      <c r="D42" s="680"/>
      <c r="E42" s="680"/>
      <c r="F42" s="680"/>
      <c r="G42" s="680"/>
    </row>
    <row r="43" spans="2:7" ht="14.25" customHeight="1">
      <c r="B43" s="667">
        <v>9</v>
      </c>
      <c r="C43" s="680" t="s">
        <v>905</v>
      </c>
      <c r="D43" s="680"/>
      <c r="E43" s="680"/>
      <c r="F43" s="680"/>
      <c r="G43" s="680"/>
    </row>
    <row r="44" spans="2:7" ht="14.25" customHeight="1">
      <c r="B44" s="667">
        <v>10</v>
      </c>
      <c r="C44" s="680" t="s">
        <v>906</v>
      </c>
      <c r="D44" s="680"/>
      <c r="E44" s="680"/>
      <c r="F44" s="680"/>
      <c r="G44" s="680"/>
    </row>
    <row r="45" spans="2:7">
      <c r="B45" s="667">
        <v>11</v>
      </c>
      <c r="C45" s="680" t="s">
        <v>907</v>
      </c>
      <c r="D45" s="680"/>
      <c r="E45" s="680"/>
      <c r="F45" s="680"/>
      <c r="G45" s="680"/>
    </row>
    <row r="46" spans="2:7" ht="49.5" customHeight="1">
      <c r="B46" s="667">
        <v>12</v>
      </c>
      <c r="C46" s="680" t="s">
        <v>908</v>
      </c>
      <c r="D46" s="680"/>
      <c r="E46" s="680"/>
      <c r="F46" s="680"/>
      <c r="G46" s="680"/>
    </row>
  </sheetData>
  <sheetProtection algorithmName="SHA-512" hashValue="pfajJnBbhkyE/Qm2vJhnUBaNhuPvARAKX5m8KdwYW4wvxarwg/gVaHrEQNPA9QuemCnuEB3h3aSLZ0jJTWxvdQ==" saltValue="hOJCyz5q8MndmyrXYKbUXg==" spinCount="100000" sheet="1" objects="1" scenarios="1"/>
  <mergeCells count="24">
    <mergeCell ref="C22:G22"/>
    <mergeCell ref="C23:G23"/>
    <mergeCell ref="C24:G24"/>
    <mergeCell ref="C25:G25"/>
    <mergeCell ref="C26:G26"/>
    <mergeCell ref="C39:G39"/>
    <mergeCell ref="C27:G27"/>
    <mergeCell ref="C28:G28"/>
    <mergeCell ref="C29:G29"/>
    <mergeCell ref="C31:G31"/>
    <mergeCell ref="C32:G32"/>
    <mergeCell ref="C33:G33"/>
    <mergeCell ref="C34:G34"/>
    <mergeCell ref="C35:G35"/>
    <mergeCell ref="C36:G36"/>
    <mergeCell ref="C37:G37"/>
    <mergeCell ref="C38:G38"/>
    <mergeCell ref="C46:G46"/>
    <mergeCell ref="C40:G40"/>
    <mergeCell ref="C41:G41"/>
    <mergeCell ref="C42:G42"/>
    <mergeCell ref="C43:G43"/>
    <mergeCell ref="C44:G44"/>
    <mergeCell ref="C45:G45"/>
  </mergeCells>
  <pageMargins left="0.98425196850393704" right="0.19685039370078741" top="0.59055118110236227" bottom="0.27559055118110237" header="0.31496062992125984" footer="0.11811023622047245"/>
  <pageSetup paperSize="9" scale="72" fitToHeight="0" orientation="portrait" r:id="rId1"/>
  <headerFooter alignWithMargins="0">
    <oddHeader>&amp;C&amp;8Rekonstrukcija G2-112/1256 Ravne-Dravograd, od km 0+500 do km 3+500 in
ureditev kolesarske poti od km 0+500 do km 2+040&amp;R&amp;9RAZPIS  2022</oddHeader>
    <oddFooter>&amp;R
stran -&amp;P -</oddFooter>
  </headerFooter>
  <rowBreaks count="1" manualBreakCount="1">
    <brk id="20" min="1"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3:M15"/>
  <sheetViews>
    <sheetView view="pageBreakPreview" zoomScaleNormal="100" zoomScaleSheetLayoutView="100" workbookViewId="0">
      <selection activeCell="D7" sqref="D7"/>
    </sheetView>
  </sheetViews>
  <sheetFormatPr defaultRowHeight="13.2"/>
  <cols>
    <col min="1" max="1" width="11.88671875" style="14" customWidth="1"/>
    <col min="2" max="2" width="37.44140625" style="14" customWidth="1"/>
    <col min="3" max="3" width="13.5546875" style="14" customWidth="1"/>
    <col min="4" max="4" width="26.5546875" style="14" customWidth="1"/>
    <col min="5" max="256" width="9.109375" style="14"/>
    <col min="257" max="257" width="11.88671875" style="14" customWidth="1"/>
    <col min="258" max="258" width="31.88671875" style="14" customWidth="1"/>
    <col min="259" max="259" width="13.5546875" style="14" customWidth="1"/>
    <col min="260" max="260" width="26.5546875" style="14" customWidth="1"/>
    <col min="261" max="512" width="9.109375" style="14"/>
    <col min="513" max="513" width="11.88671875" style="14" customWidth="1"/>
    <col min="514" max="514" width="31.88671875" style="14" customWidth="1"/>
    <col min="515" max="515" width="13.5546875" style="14" customWidth="1"/>
    <col min="516" max="516" width="26.5546875" style="14" customWidth="1"/>
    <col min="517" max="768" width="9.109375" style="14"/>
    <col min="769" max="769" width="11.88671875" style="14" customWidth="1"/>
    <col min="770" max="770" width="31.88671875" style="14" customWidth="1"/>
    <col min="771" max="771" width="13.5546875" style="14" customWidth="1"/>
    <col min="772" max="772" width="26.5546875" style="14" customWidth="1"/>
    <col min="773" max="1024" width="9.109375" style="14"/>
    <col min="1025" max="1025" width="11.88671875" style="14" customWidth="1"/>
    <col min="1026" max="1026" width="31.88671875" style="14" customWidth="1"/>
    <col min="1027" max="1027" width="13.5546875" style="14" customWidth="1"/>
    <col min="1028" max="1028" width="26.5546875" style="14" customWidth="1"/>
    <col min="1029" max="1280" width="9.109375" style="14"/>
    <col min="1281" max="1281" width="11.88671875" style="14" customWidth="1"/>
    <col min="1282" max="1282" width="31.88671875" style="14" customWidth="1"/>
    <col min="1283" max="1283" width="13.5546875" style="14" customWidth="1"/>
    <col min="1284" max="1284" width="26.5546875" style="14" customWidth="1"/>
    <col min="1285" max="1536" width="9.109375" style="14"/>
    <col min="1537" max="1537" width="11.88671875" style="14" customWidth="1"/>
    <col min="1538" max="1538" width="31.88671875" style="14" customWidth="1"/>
    <col min="1539" max="1539" width="13.5546875" style="14" customWidth="1"/>
    <col min="1540" max="1540" width="26.5546875" style="14" customWidth="1"/>
    <col min="1541" max="1792" width="9.109375" style="14"/>
    <col min="1793" max="1793" width="11.88671875" style="14" customWidth="1"/>
    <col min="1794" max="1794" width="31.88671875" style="14" customWidth="1"/>
    <col min="1795" max="1795" width="13.5546875" style="14" customWidth="1"/>
    <col min="1796" max="1796" width="26.5546875" style="14" customWidth="1"/>
    <col min="1797" max="2048" width="9.109375" style="14"/>
    <col min="2049" max="2049" width="11.88671875" style="14" customWidth="1"/>
    <col min="2050" max="2050" width="31.88671875" style="14" customWidth="1"/>
    <col min="2051" max="2051" width="13.5546875" style="14" customWidth="1"/>
    <col min="2052" max="2052" width="26.5546875" style="14" customWidth="1"/>
    <col min="2053" max="2304" width="9.109375" style="14"/>
    <col min="2305" max="2305" width="11.88671875" style="14" customWidth="1"/>
    <col min="2306" max="2306" width="31.88671875" style="14" customWidth="1"/>
    <col min="2307" max="2307" width="13.5546875" style="14" customWidth="1"/>
    <col min="2308" max="2308" width="26.5546875" style="14" customWidth="1"/>
    <col min="2309" max="2560" width="9.109375" style="14"/>
    <col min="2561" max="2561" width="11.88671875" style="14" customWidth="1"/>
    <col min="2562" max="2562" width="31.88671875" style="14" customWidth="1"/>
    <col min="2563" max="2563" width="13.5546875" style="14" customWidth="1"/>
    <col min="2564" max="2564" width="26.5546875" style="14" customWidth="1"/>
    <col min="2565" max="2816" width="9.109375" style="14"/>
    <col min="2817" max="2817" width="11.88671875" style="14" customWidth="1"/>
    <col min="2818" max="2818" width="31.88671875" style="14" customWidth="1"/>
    <col min="2819" max="2819" width="13.5546875" style="14" customWidth="1"/>
    <col min="2820" max="2820" width="26.5546875" style="14" customWidth="1"/>
    <col min="2821" max="3072" width="9.109375" style="14"/>
    <col min="3073" max="3073" width="11.88671875" style="14" customWidth="1"/>
    <col min="3074" max="3074" width="31.88671875" style="14" customWidth="1"/>
    <col min="3075" max="3075" width="13.5546875" style="14" customWidth="1"/>
    <col min="3076" max="3076" width="26.5546875" style="14" customWidth="1"/>
    <col min="3077" max="3328" width="9.109375" style="14"/>
    <col min="3329" max="3329" width="11.88671875" style="14" customWidth="1"/>
    <col min="3330" max="3330" width="31.88671875" style="14" customWidth="1"/>
    <col min="3331" max="3331" width="13.5546875" style="14" customWidth="1"/>
    <col min="3332" max="3332" width="26.5546875" style="14" customWidth="1"/>
    <col min="3333" max="3584" width="9.109375" style="14"/>
    <col min="3585" max="3585" width="11.88671875" style="14" customWidth="1"/>
    <col min="3586" max="3586" width="31.88671875" style="14" customWidth="1"/>
    <col min="3587" max="3587" width="13.5546875" style="14" customWidth="1"/>
    <col min="3588" max="3588" width="26.5546875" style="14" customWidth="1"/>
    <col min="3589" max="3840" width="9.109375" style="14"/>
    <col min="3841" max="3841" width="11.88671875" style="14" customWidth="1"/>
    <col min="3842" max="3842" width="31.88671875" style="14" customWidth="1"/>
    <col min="3843" max="3843" width="13.5546875" style="14" customWidth="1"/>
    <col min="3844" max="3844" width="26.5546875" style="14" customWidth="1"/>
    <col min="3845" max="4096" width="9.109375" style="14"/>
    <col min="4097" max="4097" width="11.88671875" style="14" customWidth="1"/>
    <col min="4098" max="4098" width="31.88671875" style="14" customWidth="1"/>
    <col min="4099" max="4099" width="13.5546875" style="14" customWidth="1"/>
    <col min="4100" max="4100" width="26.5546875" style="14" customWidth="1"/>
    <col min="4101" max="4352" width="9.109375" style="14"/>
    <col min="4353" max="4353" width="11.88671875" style="14" customWidth="1"/>
    <col min="4354" max="4354" width="31.88671875" style="14" customWidth="1"/>
    <col min="4355" max="4355" width="13.5546875" style="14" customWidth="1"/>
    <col min="4356" max="4356" width="26.5546875" style="14" customWidth="1"/>
    <col min="4357" max="4608" width="9.109375" style="14"/>
    <col min="4609" max="4609" width="11.88671875" style="14" customWidth="1"/>
    <col min="4610" max="4610" width="31.88671875" style="14" customWidth="1"/>
    <col min="4611" max="4611" width="13.5546875" style="14" customWidth="1"/>
    <col min="4612" max="4612" width="26.5546875" style="14" customWidth="1"/>
    <col min="4613" max="4864" width="9.109375" style="14"/>
    <col min="4865" max="4865" width="11.88671875" style="14" customWidth="1"/>
    <col min="4866" max="4866" width="31.88671875" style="14" customWidth="1"/>
    <col min="4867" max="4867" width="13.5546875" style="14" customWidth="1"/>
    <col min="4868" max="4868" width="26.5546875" style="14" customWidth="1"/>
    <col min="4869" max="5120" width="9.109375" style="14"/>
    <col min="5121" max="5121" width="11.88671875" style="14" customWidth="1"/>
    <col min="5122" max="5122" width="31.88671875" style="14" customWidth="1"/>
    <col min="5123" max="5123" width="13.5546875" style="14" customWidth="1"/>
    <col min="5124" max="5124" width="26.5546875" style="14" customWidth="1"/>
    <col min="5125" max="5376" width="9.109375" style="14"/>
    <col min="5377" max="5377" width="11.88671875" style="14" customWidth="1"/>
    <col min="5378" max="5378" width="31.88671875" style="14" customWidth="1"/>
    <col min="5379" max="5379" width="13.5546875" style="14" customWidth="1"/>
    <col min="5380" max="5380" width="26.5546875" style="14" customWidth="1"/>
    <col min="5381" max="5632" width="9.109375" style="14"/>
    <col min="5633" max="5633" width="11.88671875" style="14" customWidth="1"/>
    <col min="5634" max="5634" width="31.88671875" style="14" customWidth="1"/>
    <col min="5635" max="5635" width="13.5546875" style="14" customWidth="1"/>
    <col min="5636" max="5636" width="26.5546875" style="14" customWidth="1"/>
    <col min="5637" max="5888" width="9.109375" style="14"/>
    <col min="5889" max="5889" width="11.88671875" style="14" customWidth="1"/>
    <col min="5890" max="5890" width="31.88671875" style="14" customWidth="1"/>
    <col min="5891" max="5891" width="13.5546875" style="14" customWidth="1"/>
    <col min="5892" max="5892" width="26.5546875" style="14" customWidth="1"/>
    <col min="5893" max="6144" width="9.109375" style="14"/>
    <col min="6145" max="6145" width="11.88671875" style="14" customWidth="1"/>
    <col min="6146" max="6146" width="31.88671875" style="14" customWidth="1"/>
    <col min="6147" max="6147" width="13.5546875" style="14" customWidth="1"/>
    <col min="6148" max="6148" width="26.5546875" style="14" customWidth="1"/>
    <col min="6149" max="6400" width="9.109375" style="14"/>
    <col min="6401" max="6401" width="11.88671875" style="14" customWidth="1"/>
    <col min="6402" max="6402" width="31.88671875" style="14" customWidth="1"/>
    <col min="6403" max="6403" width="13.5546875" style="14" customWidth="1"/>
    <col min="6404" max="6404" width="26.5546875" style="14" customWidth="1"/>
    <col min="6405" max="6656" width="9.109375" style="14"/>
    <col min="6657" max="6657" width="11.88671875" style="14" customWidth="1"/>
    <col min="6658" max="6658" width="31.88671875" style="14" customWidth="1"/>
    <col min="6659" max="6659" width="13.5546875" style="14" customWidth="1"/>
    <col min="6660" max="6660" width="26.5546875" style="14" customWidth="1"/>
    <col min="6661" max="6912" width="9.109375" style="14"/>
    <col min="6913" max="6913" width="11.88671875" style="14" customWidth="1"/>
    <col min="6914" max="6914" width="31.88671875" style="14" customWidth="1"/>
    <col min="6915" max="6915" width="13.5546875" style="14" customWidth="1"/>
    <col min="6916" max="6916" width="26.5546875" style="14" customWidth="1"/>
    <col min="6917" max="7168" width="9.109375" style="14"/>
    <col min="7169" max="7169" width="11.88671875" style="14" customWidth="1"/>
    <col min="7170" max="7170" width="31.88671875" style="14" customWidth="1"/>
    <col min="7171" max="7171" width="13.5546875" style="14" customWidth="1"/>
    <col min="7172" max="7172" width="26.5546875" style="14" customWidth="1"/>
    <col min="7173" max="7424" width="9.109375" style="14"/>
    <col min="7425" max="7425" width="11.88671875" style="14" customWidth="1"/>
    <col min="7426" max="7426" width="31.88671875" style="14" customWidth="1"/>
    <col min="7427" max="7427" width="13.5546875" style="14" customWidth="1"/>
    <col min="7428" max="7428" width="26.5546875" style="14" customWidth="1"/>
    <col min="7429" max="7680" width="9.109375" style="14"/>
    <col min="7681" max="7681" width="11.88671875" style="14" customWidth="1"/>
    <col min="7682" max="7682" width="31.88671875" style="14" customWidth="1"/>
    <col min="7683" max="7683" width="13.5546875" style="14" customWidth="1"/>
    <col min="7684" max="7684" width="26.5546875" style="14" customWidth="1"/>
    <col min="7685" max="7936" width="9.109375" style="14"/>
    <col min="7937" max="7937" width="11.88671875" style="14" customWidth="1"/>
    <col min="7938" max="7938" width="31.88671875" style="14" customWidth="1"/>
    <col min="7939" max="7939" width="13.5546875" style="14" customWidth="1"/>
    <col min="7940" max="7940" width="26.5546875" style="14" customWidth="1"/>
    <col min="7941" max="8192" width="9.109375" style="14"/>
    <col min="8193" max="8193" width="11.88671875" style="14" customWidth="1"/>
    <col min="8194" max="8194" width="31.88671875" style="14" customWidth="1"/>
    <col min="8195" max="8195" width="13.5546875" style="14" customWidth="1"/>
    <col min="8196" max="8196" width="26.5546875" style="14" customWidth="1"/>
    <col min="8197" max="8448" width="9.109375" style="14"/>
    <col min="8449" max="8449" width="11.88671875" style="14" customWidth="1"/>
    <col min="8450" max="8450" width="31.88671875" style="14" customWidth="1"/>
    <col min="8451" max="8451" width="13.5546875" style="14" customWidth="1"/>
    <col min="8452" max="8452" width="26.5546875" style="14" customWidth="1"/>
    <col min="8453" max="8704" width="9.109375" style="14"/>
    <col min="8705" max="8705" width="11.88671875" style="14" customWidth="1"/>
    <col min="8706" max="8706" width="31.88671875" style="14" customWidth="1"/>
    <col min="8707" max="8707" width="13.5546875" style="14" customWidth="1"/>
    <col min="8708" max="8708" width="26.5546875" style="14" customWidth="1"/>
    <col min="8709" max="8960" width="9.109375" style="14"/>
    <col min="8961" max="8961" width="11.88671875" style="14" customWidth="1"/>
    <col min="8962" max="8962" width="31.88671875" style="14" customWidth="1"/>
    <col min="8963" max="8963" width="13.5546875" style="14" customWidth="1"/>
    <col min="8964" max="8964" width="26.5546875" style="14" customWidth="1"/>
    <col min="8965" max="9216" width="9.109375" style="14"/>
    <col min="9217" max="9217" width="11.88671875" style="14" customWidth="1"/>
    <col min="9218" max="9218" width="31.88671875" style="14" customWidth="1"/>
    <col min="9219" max="9219" width="13.5546875" style="14" customWidth="1"/>
    <col min="9220" max="9220" width="26.5546875" style="14" customWidth="1"/>
    <col min="9221" max="9472" width="9.109375" style="14"/>
    <col min="9473" max="9473" width="11.88671875" style="14" customWidth="1"/>
    <col min="9474" max="9474" width="31.88671875" style="14" customWidth="1"/>
    <col min="9475" max="9475" width="13.5546875" style="14" customWidth="1"/>
    <col min="9476" max="9476" width="26.5546875" style="14" customWidth="1"/>
    <col min="9477" max="9728" width="9.109375" style="14"/>
    <col min="9729" max="9729" width="11.88671875" style="14" customWidth="1"/>
    <col min="9730" max="9730" width="31.88671875" style="14" customWidth="1"/>
    <col min="9731" max="9731" width="13.5546875" style="14" customWidth="1"/>
    <col min="9732" max="9732" width="26.5546875" style="14" customWidth="1"/>
    <col min="9733" max="9984" width="9.109375" style="14"/>
    <col min="9985" max="9985" width="11.88671875" style="14" customWidth="1"/>
    <col min="9986" max="9986" width="31.88671875" style="14" customWidth="1"/>
    <col min="9987" max="9987" width="13.5546875" style="14" customWidth="1"/>
    <col min="9988" max="9988" width="26.5546875" style="14" customWidth="1"/>
    <col min="9989" max="10240" width="9.109375" style="14"/>
    <col min="10241" max="10241" width="11.88671875" style="14" customWidth="1"/>
    <col min="10242" max="10242" width="31.88671875" style="14" customWidth="1"/>
    <col min="10243" max="10243" width="13.5546875" style="14" customWidth="1"/>
    <col min="10244" max="10244" width="26.5546875" style="14" customWidth="1"/>
    <col min="10245" max="10496" width="9.109375" style="14"/>
    <col min="10497" max="10497" width="11.88671875" style="14" customWidth="1"/>
    <col min="10498" max="10498" width="31.88671875" style="14" customWidth="1"/>
    <col min="10499" max="10499" width="13.5546875" style="14" customWidth="1"/>
    <col min="10500" max="10500" width="26.5546875" style="14" customWidth="1"/>
    <col min="10501" max="10752" width="9.109375" style="14"/>
    <col min="10753" max="10753" width="11.88671875" style="14" customWidth="1"/>
    <col min="10754" max="10754" width="31.88671875" style="14" customWidth="1"/>
    <col min="10755" max="10755" width="13.5546875" style="14" customWidth="1"/>
    <col min="10756" max="10756" width="26.5546875" style="14" customWidth="1"/>
    <col min="10757" max="11008" width="9.109375" style="14"/>
    <col min="11009" max="11009" width="11.88671875" style="14" customWidth="1"/>
    <col min="11010" max="11010" width="31.88671875" style="14" customWidth="1"/>
    <col min="11011" max="11011" width="13.5546875" style="14" customWidth="1"/>
    <col min="11012" max="11012" width="26.5546875" style="14" customWidth="1"/>
    <col min="11013" max="11264" width="9.109375" style="14"/>
    <col min="11265" max="11265" width="11.88671875" style="14" customWidth="1"/>
    <col min="11266" max="11266" width="31.88671875" style="14" customWidth="1"/>
    <col min="11267" max="11267" width="13.5546875" style="14" customWidth="1"/>
    <col min="11268" max="11268" width="26.5546875" style="14" customWidth="1"/>
    <col min="11269" max="11520" width="9.109375" style="14"/>
    <col min="11521" max="11521" width="11.88671875" style="14" customWidth="1"/>
    <col min="11522" max="11522" width="31.88671875" style="14" customWidth="1"/>
    <col min="11523" max="11523" width="13.5546875" style="14" customWidth="1"/>
    <col min="11524" max="11524" width="26.5546875" style="14" customWidth="1"/>
    <col min="11525" max="11776" width="9.109375" style="14"/>
    <col min="11777" max="11777" width="11.88671875" style="14" customWidth="1"/>
    <col min="11778" max="11778" width="31.88671875" style="14" customWidth="1"/>
    <col min="11779" max="11779" width="13.5546875" style="14" customWidth="1"/>
    <col min="11780" max="11780" width="26.5546875" style="14" customWidth="1"/>
    <col min="11781" max="12032" width="9.109375" style="14"/>
    <col min="12033" max="12033" width="11.88671875" style="14" customWidth="1"/>
    <col min="12034" max="12034" width="31.88671875" style="14" customWidth="1"/>
    <col min="12035" max="12035" width="13.5546875" style="14" customWidth="1"/>
    <col min="12036" max="12036" width="26.5546875" style="14" customWidth="1"/>
    <col min="12037" max="12288" width="9.109375" style="14"/>
    <col min="12289" max="12289" width="11.88671875" style="14" customWidth="1"/>
    <col min="12290" max="12290" width="31.88671875" style="14" customWidth="1"/>
    <col min="12291" max="12291" width="13.5546875" style="14" customWidth="1"/>
    <col min="12292" max="12292" width="26.5546875" style="14" customWidth="1"/>
    <col min="12293" max="12544" width="9.109375" style="14"/>
    <col min="12545" max="12545" width="11.88671875" style="14" customWidth="1"/>
    <col min="12546" max="12546" width="31.88671875" style="14" customWidth="1"/>
    <col min="12547" max="12547" width="13.5546875" style="14" customWidth="1"/>
    <col min="12548" max="12548" width="26.5546875" style="14" customWidth="1"/>
    <col min="12549" max="12800" width="9.109375" style="14"/>
    <col min="12801" max="12801" width="11.88671875" style="14" customWidth="1"/>
    <col min="12802" max="12802" width="31.88671875" style="14" customWidth="1"/>
    <col min="12803" max="12803" width="13.5546875" style="14" customWidth="1"/>
    <col min="12804" max="12804" width="26.5546875" style="14" customWidth="1"/>
    <col min="12805" max="13056" width="9.109375" style="14"/>
    <col min="13057" max="13057" width="11.88671875" style="14" customWidth="1"/>
    <col min="13058" max="13058" width="31.88671875" style="14" customWidth="1"/>
    <col min="13059" max="13059" width="13.5546875" style="14" customWidth="1"/>
    <col min="13060" max="13060" width="26.5546875" style="14" customWidth="1"/>
    <col min="13061" max="13312" width="9.109375" style="14"/>
    <col min="13313" max="13313" width="11.88671875" style="14" customWidth="1"/>
    <col min="13314" max="13314" width="31.88671875" style="14" customWidth="1"/>
    <col min="13315" max="13315" width="13.5546875" style="14" customWidth="1"/>
    <col min="13316" max="13316" width="26.5546875" style="14" customWidth="1"/>
    <col min="13317" max="13568" width="9.109375" style="14"/>
    <col min="13569" max="13569" width="11.88671875" style="14" customWidth="1"/>
    <col min="13570" max="13570" width="31.88671875" style="14" customWidth="1"/>
    <col min="13571" max="13571" width="13.5546875" style="14" customWidth="1"/>
    <col min="13572" max="13572" width="26.5546875" style="14" customWidth="1"/>
    <col min="13573" max="13824" width="9.109375" style="14"/>
    <col min="13825" max="13825" width="11.88671875" style="14" customWidth="1"/>
    <col min="13826" max="13826" width="31.88671875" style="14" customWidth="1"/>
    <col min="13827" max="13827" width="13.5546875" style="14" customWidth="1"/>
    <col min="13828" max="13828" width="26.5546875" style="14" customWidth="1"/>
    <col min="13829" max="14080" width="9.109375" style="14"/>
    <col min="14081" max="14081" width="11.88671875" style="14" customWidth="1"/>
    <col min="14082" max="14082" width="31.88671875" style="14" customWidth="1"/>
    <col min="14083" max="14083" width="13.5546875" style="14" customWidth="1"/>
    <col min="14084" max="14084" width="26.5546875" style="14" customWidth="1"/>
    <col min="14085" max="14336" width="9.109375" style="14"/>
    <col min="14337" max="14337" width="11.88671875" style="14" customWidth="1"/>
    <col min="14338" max="14338" width="31.88671875" style="14" customWidth="1"/>
    <col min="14339" max="14339" width="13.5546875" style="14" customWidth="1"/>
    <col min="14340" max="14340" width="26.5546875" style="14" customWidth="1"/>
    <col min="14341" max="14592" width="9.109375" style="14"/>
    <col min="14593" max="14593" width="11.88671875" style="14" customWidth="1"/>
    <col min="14594" max="14594" width="31.88671875" style="14" customWidth="1"/>
    <col min="14595" max="14595" width="13.5546875" style="14" customWidth="1"/>
    <col min="14596" max="14596" width="26.5546875" style="14" customWidth="1"/>
    <col min="14597" max="14848" width="9.109375" style="14"/>
    <col min="14849" max="14849" width="11.88671875" style="14" customWidth="1"/>
    <col min="14850" max="14850" width="31.88671875" style="14" customWidth="1"/>
    <col min="14851" max="14851" width="13.5546875" style="14" customWidth="1"/>
    <col min="14852" max="14852" width="26.5546875" style="14" customWidth="1"/>
    <col min="14853" max="15104" width="9.109375" style="14"/>
    <col min="15105" max="15105" width="11.88671875" style="14" customWidth="1"/>
    <col min="15106" max="15106" width="31.88671875" style="14" customWidth="1"/>
    <col min="15107" max="15107" width="13.5546875" style="14" customWidth="1"/>
    <col min="15108" max="15108" width="26.5546875" style="14" customWidth="1"/>
    <col min="15109" max="15360" width="9.109375" style="14"/>
    <col min="15361" max="15361" width="11.88671875" style="14" customWidth="1"/>
    <col min="15362" max="15362" width="31.88671875" style="14" customWidth="1"/>
    <col min="15363" max="15363" width="13.5546875" style="14" customWidth="1"/>
    <col min="15364" max="15364" width="26.5546875" style="14" customWidth="1"/>
    <col min="15365" max="15616" width="9.109375" style="14"/>
    <col min="15617" max="15617" width="11.88671875" style="14" customWidth="1"/>
    <col min="15618" max="15618" width="31.88671875" style="14" customWidth="1"/>
    <col min="15619" max="15619" width="13.5546875" style="14" customWidth="1"/>
    <col min="15620" max="15620" width="26.5546875" style="14" customWidth="1"/>
    <col min="15621" max="15872" width="9.109375" style="14"/>
    <col min="15873" max="15873" width="11.88671875" style="14" customWidth="1"/>
    <col min="15874" max="15874" width="31.88671875" style="14" customWidth="1"/>
    <col min="15875" max="15875" width="13.5546875" style="14" customWidth="1"/>
    <col min="15876" max="15876" width="26.5546875" style="14" customWidth="1"/>
    <col min="15877" max="16128" width="9.109375" style="14"/>
    <col min="16129" max="16129" width="11.88671875" style="14" customWidth="1"/>
    <col min="16130" max="16130" width="31.88671875" style="14" customWidth="1"/>
    <col min="16131" max="16131" width="13.5546875" style="14" customWidth="1"/>
    <col min="16132" max="16132" width="26.5546875" style="14" customWidth="1"/>
    <col min="16133" max="16384" width="9.109375" style="14"/>
  </cols>
  <sheetData>
    <row r="3" spans="1:13" ht="14.4" thickBot="1">
      <c r="A3" s="6" t="s">
        <v>608</v>
      </c>
      <c r="B3" s="7"/>
      <c r="C3" s="8"/>
      <c r="D3" s="9"/>
      <c r="E3" s="10"/>
      <c r="F3" s="11"/>
      <c r="G3" s="12"/>
      <c r="H3" s="13"/>
      <c r="I3" s="13"/>
      <c r="J3" s="13"/>
      <c r="K3" s="13"/>
      <c r="L3" s="13"/>
      <c r="M3" s="12"/>
    </row>
    <row r="4" spans="1:13" s="74" customFormat="1" ht="20.100000000000001" customHeight="1" thickBot="1">
      <c r="A4" s="84" t="s">
        <v>3</v>
      </c>
      <c r="B4" s="60" t="s">
        <v>605</v>
      </c>
      <c r="C4" s="85"/>
      <c r="D4" s="86">
        <f>D5+D6</f>
        <v>1500</v>
      </c>
      <c r="E4" s="10"/>
      <c r="F4" s="11"/>
      <c r="G4" s="12"/>
      <c r="H4" s="13"/>
      <c r="I4" s="13"/>
      <c r="J4" s="13"/>
      <c r="K4" s="13"/>
      <c r="L4" s="13"/>
      <c r="M4" s="19"/>
    </row>
    <row r="5" spans="1:13" ht="14.4">
      <c r="A5" s="15" t="s">
        <v>5</v>
      </c>
      <c r="B5" s="16" t="s">
        <v>4</v>
      </c>
      <c r="C5" s="17"/>
      <c r="D5" s="18">
        <f>'Rekapitulacija cesta_RC'!D11</f>
        <v>1500</v>
      </c>
      <c r="E5" s="10"/>
      <c r="F5" s="11"/>
      <c r="G5" s="12"/>
      <c r="H5" s="13"/>
      <c r="I5" s="13"/>
      <c r="J5" s="13"/>
      <c r="K5" s="13"/>
      <c r="L5" s="13"/>
      <c r="M5" s="19"/>
    </row>
    <row r="6" spans="1:13" ht="14.4">
      <c r="A6" s="15" t="s">
        <v>84</v>
      </c>
      <c r="B6" s="46" t="s">
        <v>606</v>
      </c>
      <c r="C6" s="47"/>
      <c r="D6" s="48">
        <f>'Rekapitulacija pločnik_RC'!D8</f>
        <v>0</v>
      </c>
      <c r="E6" s="10"/>
      <c r="F6" s="11"/>
      <c r="G6" s="12"/>
      <c r="H6" s="13"/>
      <c r="I6" s="13"/>
      <c r="J6" s="13"/>
      <c r="K6" s="13"/>
      <c r="L6" s="13"/>
      <c r="M6" s="19"/>
    </row>
    <row r="7" spans="1:13" s="74" customFormat="1" ht="14.4" thickBot="1">
      <c r="A7" s="81" t="s">
        <v>86</v>
      </c>
      <c r="B7" s="61" t="s">
        <v>607</v>
      </c>
      <c r="C7" s="82"/>
      <c r="D7" s="83">
        <f>D8+D9</f>
        <v>1000</v>
      </c>
      <c r="E7" s="10"/>
      <c r="F7" s="11"/>
      <c r="G7" s="12"/>
      <c r="H7" s="13"/>
      <c r="I7" s="13"/>
      <c r="J7" s="13"/>
      <c r="K7" s="13"/>
      <c r="L7" s="13"/>
      <c r="M7" s="19"/>
    </row>
    <row r="8" spans="1:13" ht="14.4">
      <c r="A8" s="15" t="s">
        <v>95</v>
      </c>
      <c r="B8" s="42" t="s">
        <v>4</v>
      </c>
      <c r="C8" s="43"/>
      <c r="D8" s="44">
        <f>'Rekapitulacija cesta_LC'!D10</f>
        <v>1000</v>
      </c>
      <c r="E8" s="10"/>
      <c r="F8" s="11"/>
      <c r="G8" s="12"/>
      <c r="H8" s="13"/>
      <c r="I8" s="13"/>
      <c r="J8" s="13"/>
      <c r="K8" s="13"/>
      <c r="L8" s="13"/>
      <c r="M8" s="19"/>
    </row>
    <row r="9" spans="1:13" ht="15" thickBot="1">
      <c r="A9" s="20" t="s">
        <v>88</v>
      </c>
      <c r="B9" s="21" t="s">
        <v>606</v>
      </c>
      <c r="C9" s="22"/>
      <c r="D9" s="23">
        <f>'Rekapitulacija pločnik_LC '!D8</f>
        <v>0</v>
      </c>
      <c r="E9" s="10"/>
      <c r="F9" s="11"/>
      <c r="G9" s="12"/>
      <c r="H9" s="13"/>
      <c r="I9" s="13"/>
      <c r="J9" s="13"/>
      <c r="K9" s="13"/>
      <c r="L9" s="13"/>
      <c r="M9" s="19"/>
    </row>
    <row r="10" spans="1:13" s="24" customFormat="1" ht="16.2" thickBot="1">
      <c r="A10" s="62" t="s">
        <v>6</v>
      </c>
      <c r="B10" s="63"/>
      <c r="C10" s="64"/>
      <c r="D10" s="65">
        <f>SUM(D4,D7)</f>
        <v>2500</v>
      </c>
      <c r="E10" s="25"/>
      <c r="F10" s="26"/>
      <c r="G10" s="27"/>
      <c r="H10" s="28"/>
      <c r="I10" s="28"/>
      <c r="J10" s="28"/>
      <c r="K10" s="28"/>
      <c r="L10" s="28"/>
      <c r="M10" s="27"/>
    </row>
    <row r="11" spans="1:13" ht="15.6" thickBot="1">
      <c r="A11" s="69" t="s">
        <v>7</v>
      </c>
      <c r="B11" s="70"/>
      <c r="C11" s="70"/>
      <c r="D11" s="71">
        <f>D10*0.22</f>
        <v>550</v>
      </c>
    </row>
    <row r="12" spans="1:13" ht="20.100000000000001" customHeight="1" thickBot="1">
      <c r="A12" s="66" t="s">
        <v>8</v>
      </c>
      <c r="B12" s="67"/>
      <c r="C12" s="67"/>
      <c r="D12" s="68">
        <f>D10*1.22</f>
        <v>3050</v>
      </c>
    </row>
    <row r="13" spans="1:13" ht="13.8" thickTop="1"/>
    <row r="15" spans="1:13">
      <c r="D15" s="29"/>
    </row>
  </sheetData>
  <sheetProtection algorithmName="SHA-512" hashValue="ob+Cn/GPEtegmvMpEhq5q5NASS9pIzR9in7J6xuwrh+oorJ+nxunmcBmt6ZMiJhrt9Ok+F03boZlwawc8CzeNQ==" saltValue="7hiaHg18ZPz1n9AQbBPpUQ==" spinCount="100000" sheet="1" objects="1" scenarios="1"/>
  <phoneticPr fontId="17" type="noConversion"/>
  <pageMargins left="0.70866141732283472" right="0.70866141732283472" top="0.9055118110236221" bottom="0.74803149606299213" header="0.31496062992125984" footer="0.31496062992125984"/>
  <pageSetup paperSize="9" scale="97" firstPageNumber="3" orientation="portrait" useFirstPageNumber="1" r:id="rId1"/>
  <headerFooter>
    <oddHeader>&amp;L&amp;G</oddHeader>
    <oddFooter>&amp;L&amp;G&amp;R&amp;P od &amp;[75</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166"/>
  <sheetViews>
    <sheetView view="pageBreakPreview" topLeftCell="A141" zoomScale="80" zoomScaleNormal="100" zoomScaleSheetLayoutView="80" zoomScalePageLayoutView="70" workbookViewId="0">
      <selection activeCell="M146" sqref="M146"/>
    </sheetView>
  </sheetViews>
  <sheetFormatPr defaultRowHeight="13.2"/>
  <cols>
    <col min="1" max="1" width="10.33203125" style="571" customWidth="1"/>
    <col min="2" max="2" width="11.6640625" style="49" customWidth="1"/>
    <col min="3" max="3" width="36.6640625" style="50" customWidth="1"/>
    <col min="4" max="4" width="30.6640625" style="50" customWidth="1"/>
    <col min="5" max="5" width="6.6640625" style="49" customWidth="1"/>
    <col min="6" max="6" width="11.44140625" style="51" customWidth="1"/>
    <col min="7" max="7" width="16.6640625" style="52" customWidth="1"/>
    <col min="8" max="12" width="0" style="53" hidden="1" customWidth="1"/>
    <col min="13" max="13" width="18.6640625" style="592" customWidth="1"/>
    <col min="14" max="14" width="14.6640625" style="53" bestFit="1" customWidth="1"/>
    <col min="15" max="256" width="9.109375" style="53"/>
    <col min="257" max="257" width="8.6640625" style="53" customWidth="1"/>
    <col min="258" max="258" width="11.6640625" style="53" customWidth="1"/>
    <col min="259" max="259" width="36.6640625" style="53" customWidth="1"/>
    <col min="260" max="260" width="30.6640625" style="53" customWidth="1"/>
    <col min="261" max="261" width="6.6640625" style="53" customWidth="1"/>
    <col min="262" max="262" width="11.44140625" style="53" customWidth="1"/>
    <col min="263" max="263" width="16.6640625" style="53" customWidth="1"/>
    <col min="264" max="268" width="0" style="53" hidden="1" customWidth="1"/>
    <col min="269" max="269" width="18.6640625" style="53" customWidth="1"/>
    <col min="270" max="512" width="9.109375" style="53"/>
    <col min="513" max="513" width="8.6640625" style="53" customWidth="1"/>
    <col min="514" max="514" width="11.6640625" style="53" customWidth="1"/>
    <col min="515" max="515" width="36.6640625" style="53" customWidth="1"/>
    <col min="516" max="516" width="30.6640625" style="53" customWidth="1"/>
    <col min="517" max="517" width="6.6640625" style="53" customWidth="1"/>
    <col min="518" max="518" width="11.44140625" style="53" customWidth="1"/>
    <col min="519" max="519" width="16.6640625" style="53" customWidth="1"/>
    <col min="520" max="524" width="0" style="53" hidden="1" customWidth="1"/>
    <col min="525" max="525" width="18.6640625" style="53" customWidth="1"/>
    <col min="526" max="768" width="9.109375" style="53"/>
    <col min="769" max="769" width="8.6640625" style="53" customWidth="1"/>
    <col min="770" max="770" width="11.6640625" style="53" customWidth="1"/>
    <col min="771" max="771" width="36.6640625" style="53" customWidth="1"/>
    <col min="772" max="772" width="30.6640625" style="53" customWidth="1"/>
    <col min="773" max="773" width="6.6640625" style="53" customWidth="1"/>
    <col min="774" max="774" width="11.44140625" style="53" customWidth="1"/>
    <col min="775" max="775" width="16.6640625" style="53" customWidth="1"/>
    <col min="776" max="780" width="0" style="53" hidden="1" customWidth="1"/>
    <col min="781" max="781" width="18.6640625" style="53" customWidth="1"/>
    <col min="782" max="1024" width="9.109375" style="53"/>
    <col min="1025" max="1025" width="8.6640625" style="53" customWidth="1"/>
    <col min="1026" max="1026" width="11.6640625" style="53" customWidth="1"/>
    <col min="1027" max="1027" width="36.6640625" style="53" customWidth="1"/>
    <col min="1028" max="1028" width="30.6640625" style="53" customWidth="1"/>
    <col min="1029" max="1029" width="6.6640625" style="53" customWidth="1"/>
    <col min="1030" max="1030" width="11.44140625" style="53" customWidth="1"/>
    <col min="1031" max="1031" width="16.6640625" style="53" customWidth="1"/>
    <col min="1032" max="1036" width="0" style="53" hidden="1" customWidth="1"/>
    <col min="1037" max="1037" width="18.6640625" style="53" customWidth="1"/>
    <col min="1038" max="1280" width="9.109375" style="53"/>
    <col min="1281" max="1281" width="8.6640625" style="53" customWidth="1"/>
    <col min="1282" max="1282" width="11.6640625" style="53" customWidth="1"/>
    <col min="1283" max="1283" width="36.6640625" style="53" customWidth="1"/>
    <col min="1284" max="1284" width="30.6640625" style="53" customWidth="1"/>
    <col min="1285" max="1285" width="6.6640625" style="53" customWidth="1"/>
    <col min="1286" max="1286" width="11.44140625" style="53" customWidth="1"/>
    <col min="1287" max="1287" width="16.6640625" style="53" customWidth="1"/>
    <col min="1288" max="1292" width="0" style="53" hidden="1" customWidth="1"/>
    <col min="1293" max="1293" width="18.6640625" style="53" customWidth="1"/>
    <col min="1294" max="1536" width="9.109375" style="53"/>
    <col min="1537" max="1537" width="8.6640625" style="53" customWidth="1"/>
    <col min="1538" max="1538" width="11.6640625" style="53" customWidth="1"/>
    <col min="1539" max="1539" width="36.6640625" style="53" customWidth="1"/>
    <col min="1540" max="1540" width="30.6640625" style="53" customWidth="1"/>
    <col min="1541" max="1541" width="6.6640625" style="53" customWidth="1"/>
    <col min="1542" max="1542" width="11.44140625" style="53" customWidth="1"/>
    <col min="1543" max="1543" width="16.6640625" style="53" customWidth="1"/>
    <col min="1544" max="1548" width="0" style="53" hidden="1" customWidth="1"/>
    <col min="1549" max="1549" width="18.6640625" style="53" customWidth="1"/>
    <col min="1550" max="1792" width="9.109375" style="53"/>
    <col min="1793" max="1793" width="8.6640625" style="53" customWidth="1"/>
    <col min="1794" max="1794" width="11.6640625" style="53" customWidth="1"/>
    <col min="1795" max="1795" width="36.6640625" style="53" customWidth="1"/>
    <col min="1796" max="1796" width="30.6640625" style="53" customWidth="1"/>
    <col min="1797" max="1797" width="6.6640625" style="53" customWidth="1"/>
    <col min="1798" max="1798" width="11.44140625" style="53" customWidth="1"/>
    <col min="1799" max="1799" width="16.6640625" style="53" customWidth="1"/>
    <col min="1800" max="1804" width="0" style="53" hidden="1" customWidth="1"/>
    <col min="1805" max="1805" width="18.6640625" style="53" customWidth="1"/>
    <col min="1806" max="2048" width="9.109375" style="53"/>
    <col min="2049" max="2049" width="8.6640625" style="53" customWidth="1"/>
    <col min="2050" max="2050" width="11.6640625" style="53" customWidth="1"/>
    <col min="2051" max="2051" width="36.6640625" style="53" customWidth="1"/>
    <col min="2052" max="2052" width="30.6640625" style="53" customWidth="1"/>
    <col min="2053" max="2053" width="6.6640625" style="53" customWidth="1"/>
    <col min="2054" max="2054" width="11.44140625" style="53" customWidth="1"/>
    <col min="2055" max="2055" width="16.6640625" style="53" customWidth="1"/>
    <col min="2056" max="2060" width="0" style="53" hidden="1" customWidth="1"/>
    <col min="2061" max="2061" width="18.6640625" style="53" customWidth="1"/>
    <col min="2062" max="2304" width="9.109375" style="53"/>
    <col min="2305" max="2305" width="8.6640625" style="53" customWidth="1"/>
    <col min="2306" max="2306" width="11.6640625" style="53" customWidth="1"/>
    <col min="2307" max="2307" width="36.6640625" style="53" customWidth="1"/>
    <col min="2308" max="2308" width="30.6640625" style="53" customWidth="1"/>
    <col min="2309" max="2309" width="6.6640625" style="53" customWidth="1"/>
    <col min="2310" max="2310" width="11.44140625" style="53" customWidth="1"/>
    <col min="2311" max="2311" width="16.6640625" style="53" customWidth="1"/>
    <col min="2312" max="2316" width="0" style="53" hidden="1" customWidth="1"/>
    <col min="2317" max="2317" width="18.6640625" style="53" customWidth="1"/>
    <col min="2318" max="2560" width="9.109375" style="53"/>
    <col min="2561" max="2561" width="8.6640625" style="53" customWidth="1"/>
    <col min="2562" max="2562" width="11.6640625" style="53" customWidth="1"/>
    <col min="2563" max="2563" width="36.6640625" style="53" customWidth="1"/>
    <col min="2564" max="2564" width="30.6640625" style="53" customWidth="1"/>
    <col min="2565" max="2565" width="6.6640625" style="53" customWidth="1"/>
    <col min="2566" max="2566" width="11.44140625" style="53" customWidth="1"/>
    <col min="2567" max="2567" width="16.6640625" style="53" customWidth="1"/>
    <col min="2568" max="2572" width="0" style="53" hidden="1" customWidth="1"/>
    <col min="2573" max="2573" width="18.6640625" style="53" customWidth="1"/>
    <col min="2574" max="2816" width="9.109375" style="53"/>
    <col min="2817" max="2817" width="8.6640625" style="53" customWidth="1"/>
    <col min="2818" max="2818" width="11.6640625" style="53" customWidth="1"/>
    <col min="2819" max="2819" width="36.6640625" style="53" customWidth="1"/>
    <col min="2820" max="2820" width="30.6640625" style="53" customWidth="1"/>
    <col min="2821" max="2821" width="6.6640625" style="53" customWidth="1"/>
    <col min="2822" max="2822" width="11.44140625" style="53" customWidth="1"/>
    <col min="2823" max="2823" width="16.6640625" style="53" customWidth="1"/>
    <col min="2824" max="2828" width="0" style="53" hidden="1" customWidth="1"/>
    <col min="2829" max="2829" width="18.6640625" style="53" customWidth="1"/>
    <col min="2830" max="3072" width="9.109375" style="53"/>
    <col min="3073" max="3073" width="8.6640625" style="53" customWidth="1"/>
    <col min="3074" max="3074" width="11.6640625" style="53" customWidth="1"/>
    <col min="3075" max="3075" width="36.6640625" style="53" customWidth="1"/>
    <col min="3076" max="3076" width="30.6640625" style="53" customWidth="1"/>
    <col min="3077" max="3077" width="6.6640625" style="53" customWidth="1"/>
    <col min="3078" max="3078" width="11.44140625" style="53" customWidth="1"/>
    <col min="3079" max="3079" width="16.6640625" style="53" customWidth="1"/>
    <col min="3080" max="3084" width="0" style="53" hidden="1" customWidth="1"/>
    <col min="3085" max="3085" width="18.6640625" style="53" customWidth="1"/>
    <col min="3086" max="3328" width="9.109375" style="53"/>
    <col min="3329" max="3329" width="8.6640625" style="53" customWidth="1"/>
    <col min="3330" max="3330" width="11.6640625" style="53" customWidth="1"/>
    <col min="3331" max="3331" width="36.6640625" style="53" customWidth="1"/>
    <col min="3332" max="3332" width="30.6640625" style="53" customWidth="1"/>
    <col min="3333" max="3333" width="6.6640625" style="53" customWidth="1"/>
    <col min="3334" max="3334" width="11.44140625" style="53" customWidth="1"/>
    <col min="3335" max="3335" width="16.6640625" style="53" customWidth="1"/>
    <col min="3336" max="3340" width="0" style="53" hidden="1" customWidth="1"/>
    <col min="3341" max="3341" width="18.6640625" style="53" customWidth="1"/>
    <col min="3342" max="3584" width="9.109375" style="53"/>
    <col min="3585" max="3585" width="8.6640625" style="53" customWidth="1"/>
    <col min="3586" max="3586" width="11.6640625" style="53" customWidth="1"/>
    <col min="3587" max="3587" width="36.6640625" style="53" customWidth="1"/>
    <col min="3588" max="3588" width="30.6640625" style="53" customWidth="1"/>
    <col min="3589" max="3589" width="6.6640625" style="53" customWidth="1"/>
    <col min="3590" max="3590" width="11.44140625" style="53" customWidth="1"/>
    <col min="3591" max="3591" width="16.6640625" style="53" customWidth="1"/>
    <col min="3592" max="3596" width="0" style="53" hidden="1" customWidth="1"/>
    <col min="3597" max="3597" width="18.6640625" style="53" customWidth="1"/>
    <col min="3598" max="3840" width="9.109375" style="53"/>
    <col min="3841" max="3841" width="8.6640625" style="53" customWidth="1"/>
    <col min="3842" max="3842" width="11.6640625" style="53" customWidth="1"/>
    <col min="3843" max="3843" width="36.6640625" style="53" customWidth="1"/>
    <col min="3844" max="3844" width="30.6640625" style="53" customWidth="1"/>
    <col min="3845" max="3845" width="6.6640625" style="53" customWidth="1"/>
    <col min="3846" max="3846" width="11.44140625" style="53" customWidth="1"/>
    <col min="3847" max="3847" width="16.6640625" style="53" customWidth="1"/>
    <col min="3848" max="3852" width="0" style="53" hidden="1" customWidth="1"/>
    <col min="3853" max="3853" width="18.6640625" style="53" customWidth="1"/>
    <col min="3854" max="4096" width="9.109375" style="53"/>
    <col min="4097" max="4097" width="8.6640625" style="53" customWidth="1"/>
    <col min="4098" max="4098" width="11.6640625" style="53" customWidth="1"/>
    <col min="4099" max="4099" width="36.6640625" style="53" customWidth="1"/>
    <col min="4100" max="4100" width="30.6640625" style="53" customWidth="1"/>
    <col min="4101" max="4101" width="6.6640625" style="53" customWidth="1"/>
    <col min="4102" max="4102" width="11.44140625" style="53" customWidth="1"/>
    <col min="4103" max="4103" width="16.6640625" style="53" customWidth="1"/>
    <col min="4104" max="4108" width="0" style="53" hidden="1" customWidth="1"/>
    <col min="4109" max="4109" width="18.6640625" style="53" customWidth="1"/>
    <col min="4110" max="4352" width="9.109375" style="53"/>
    <col min="4353" max="4353" width="8.6640625" style="53" customWidth="1"/>
    <col min="4354" max="4354" width="11.6640625" style="53" customWidth="1"/>
    <col min="4355" max="4355" width="36.6640625" style="53" customWidth="1"/>
    <col min="4356" max="4356" width="30.6640625" style="53" customWidth="1"/>
    <col min="4357" max="4357" width="6.6640625" style="53" customWidth="1"/>
    <col min="4358" max="4358" width="11.44140625" style="53" customWidth="1"/>
    <col min="4359" max="4359" width="16.6640625" style="53" customWidth="1"/>
    <col min="4360" max="4364" width="0" style="53" hidden="1" customWidth="1"/>
    <col min="4365" max="4365" width="18.6640625" style="53" customWidth="1"/>
    <col min="4366" max="4608" width="9.109375" style="53"/>
    <col min="4609" max="4609" width="8.6640625" style="53" customWidth="1"/>
    <col min="4610" max="4610" width="11.6640625" style="53" customWidth="1"/>
    <col min="4611" max="4611" width="36.6640625" style="53" customWidth="1"/>
    <col min="4612" max="4612" width="30.6640625" style="53" customWidth="1"/>
    <col min="4613" max="4613" width="6.6640625" style="53" customWidth="1"/>
    <col min="4614" max="4614" width="11.44140625" style="53" customWidth="1"/>
    <col min="4615" max="4615" width="16.6640625" style="53" customWidth="1"/>
    <col min="4616" max="4620" width="0" style="53" hidden="1" customWidth="1"/>
    <col min="4621" max="4621" width="18.6640625" style="53" customWidth="1"/>
    <col min="4622" max="4864" width="9.109375" style="53"/>
    <col min="4865" max="4865" width="8.6640625" style="53" customWidth="1"/>
    <col min="4866" max="4866" width="11.6640625" style="53" customWidth="1"/>
    <col min="4867" max="4867" width="36.6640625" style="53" customWidth="1"/>
    <col min="4868" max="4868" width="30.6640625" style="53" customWidth="1"/>
    <col min="4869" max="4869" width="6.6640625" style="53" customWidth="1"/>
    <col min="4870" max="4870" width="11.44140625" style="53" customWidth="1"/>
    <col min="4871" max="4871" width="16.6640625" style="53" customWidth="1"/>
    <col min="4872" max="4876" width="0" style="53" hidden="1" customWidth="1"/>
    <col min="4877" max="4877" width="18.6640625" style="53" customWidth="1"/>
    <col min="4878" max="5120" width="9.109375" style="53"/>
    <col min="5121" max="5121" width="8.6640625" style="53" customWidth="1"/>
    <col min="5122" max="5122" width="11.6640625" style="53" customWidth="1"/>
    <col min="5123" max="5123" width="36.6640625" style="53" customWidth="1"/>
    <col min="5124" max="5124" width="30.6640625" style="53" customWidth="1"/>
    <col min="5125" max="5125" width="6.6640625" style="53" customWidth="1"/>
    <col min="5126" max="5126" width="11.44140625" style="53" customWidth="1"/>
    <col min="5127" max="5127" width="16.6640625" style="53" customWidth="1"/>
    <col min="5128" max="5132" width="0" style="53" hidden="1" customWidth="1"/>
    <col min="5133" max="5133" width="18.6640625" style="53" customWidth="1"/>
    <col min="5134" max="5376" width="9.109375" style="53"/>
    <col min="5377" max="5377" width="8.6640625" style="53" customWidth="1"/>
    <col min="5378" max="5378" width="11.6640625" style="53" customWidth="1"/>
    <col min="5379" max="5379" width="36.6640625" style="53" customWidth="1"/>
    <col min="5380" max="5380" width="30.6640625" style="53" customWidth="1"/>
    <col min="5381" max="5381" width="6.6640625" style="53" customWidth="1"/>
    <col min="5382" max="5382" width="11.44140625" style="53" customWidth="1"/>
    <col min="5383" max="5383" width="16.6640625" style="53" customWidth="1"/>
    <col min="5384" max="5388" width="0" style="53" hidden="1" customWidth="1"/>
    <col min="5389" max="5389" width="18.6640625" style="53" customWidth="1"/>
    <col min="5390" max="5632" width="9.109375" style="53"/>
    <col min="5633" max="5633" width="8.6640625" style="53" customWidth="1"/>
    <col min="5634" max="5634" width="11.6640625" style="53" customWidth="1"/>
    <col min="5635" max="5635" width="36.6640625" style="53" customWidth="1"/>
    <col min="5636" max="5636" width="30.6640625" style="53" customWidth="1"/>
    <col min="5637" max="5637" width="6.6640625" style="53" customWidth="1"/>
    <col min="5638" max="5638" width="11.44140625" style="53" customWidth="1"/>
    <col min="5639" max="5639" width="16.6640625" style="53" customWidth="1"/>
    <col min="5640" max="5644" width="0" style="53" hidden="1" customWidth="1"/>
    <col min="5645" max="5645" width="18.6640625" style="53" customWidth="1"/>
    <col min="5646" max="5888" width="9.109375" style="53"/>
    <col min="5889" max="5889" width="8.6640625" style="53" customWidth="1"/>
    <col min="5890" max="5890" width="11.6640625" style="53" customWidth="1"/>
    <col min="5891" max="5891" width="36.6640625" style="53" customWidth="1"/>
    <col min="5892" max="5892" width="30.6640625" style="53" customWidth="1"/>
    <col min="5893" max="5893" width="6.6640625" style="53" customWidth="1"/>
    <col min="5894" max="5894" width="11.44140625" style="53" customWidth="1"/>
    <col min="5895" max="5895" width="16.6640625" style="53" customWidth="1"/>
    <col min="5896" max="5900" width="0" style="53" hidden="1" customWidth="1"/>
    <col min="5901" max="5901" width="18.6640625" style="53" customWidth="1"/>
    <col min="5902" max="6144" width="9.109375" style="53"/>
    <col min="6145" max="6145" width="8.6640625" style="53" customWidth="1"/>
    <col min="6146" max="6146" width="11.6640625" style="53" customWidth="1"/>
    <col min="6147" max="6147" width="36.6640625" style="53" customWidth="1"/>
    <col min="6148" max="6148" width="30.6640625" style="53" customWidth="1"/>
    <col min="6149" max="6149" width="6.6640625" style="53" customWidth="1"/>
    <col min="6150" max="6150" width="11.44140625" style="53" customWidth="1"/>
    <col min="6151" max="6151" width="16.6640625" style="53" customWidth="1"/>
    <col min="6152" max="6156" width="0" style="53" hidden="1" customWidth="1"/>
    <col min="6157" max="6157" width="18.6640625" style="53" customWidth="1"/>
    <col min="6158" max="6400" width="9.109375" style="53"/>
    <col min="6401" max="6401" width="8.6640625" style="53" customWidth="1"/>
    <col min="6402" max="6402" width="11.6640625" style="53" customWidth="1"/>
    <col min="6403" max="6403" width="36.6640625" style="53" customWidth="1"/>
    <col min="6404" max="6404" width="30.6640625" style="53" customWidth="1"/>
    <col min="6405" max="6405" width="6.6640625" style="53" customWidth="1"/>
    <col min="6406" max="6406" width="11.44140625" style="53" customWidth="1"/>
    <col min="6407" max="6407" width="16.6640625" style="53" customWidth="1"/>
    <col min="6408" max="6412" width="0" style="53" hidden="1" customWidth="1"/>
    <col min="6413" max="6413" width="18.6640625" style="53" customWidth="1"/>
    <col min="6414" max="6656" width="9.109375" style="53"/>
    <col min="6657" max="6657" width="8.6640625" style="53" customWidth="1"/>
    <col min="6658" max="6658" width="11.6640625" style="53" customWidth="1"/>
    <col min="6659" max="6659" width="36.6640625" style="53" customWidth="1"/>
    <col min="6660" max="6660" width="30.6640625" style="53" customWidth="1"/>
    <col min="6661" max="6661" width="6.6640625" style="53" customWidth="1"/>
    <col min="6662" max="6662" width="11.44140625" style="53" customWidth="1"/>
    <col min="6663" max="6663" width="16.6640625" style="53" customWidth="1"/>
    <col min="6664" max="6668" width="0" style="53" hidden="1" customWidth="1"/>
    <col min="6669" max="6669" width="18.6640625" style="53" customWidth="1"/>
    <col min="6670" max="6912" width="9.109375" style="53"/>
    <col min="6913" max="6913" width="8.6640625" style="53" customWidth="1"/>
    <col min="6914" max="6914" width="11.6640625" style="53" customWidth="1"/>
    <col min="6915" max="6915" width="36.6640625" style="53" customWidth="1"/>
    <col min="6916" max="6916" width="30.6640625" style="53" customWidth="1"/>
    <col min="6917" max="6917" width="6.6640625" style="53" customWidth="1"/>
    <col min="6918" max="6918" width="11.44140625" style="53" customWidth="1"/>
    <col min="6919" max="6919" width="16.6640625" style="53" customWidth="1"/>
    <col min="6920" max="6924" width="0" style="53" hidden="1" customWidth="1"/>
    <col min="6925" max="6925" width="18.6640625" style="53" customWidth="1"/>
    <col min="6926" max="7168" width="9.109375" style="53"/>
    <col min="7169" max="7169" width="8.6640625" style="53" customWidth="1"/>
    <col min="7170" max="7170" width="11.6640625" style="53" customWidth="1"/>
    <col min="7171" max="7171" width="36.6640625" style="53" customWidth="1"/>
    <col min="7172" max="7172" width="30.6640625" style="53" customWidth="1"/>
    <col min="7173" max="7173" width="6.6640625" style="53" customWidth="1"/>
    <col min="7174" max="7174" width="11.44140625" style="53" customWidth="1"/>
    <col min="7175" max="7175" width="16.6640625" style="53" customWidth="1"/>
    <col min="7176" max="7180" width="0" style="53" hidden="1" customWidth="1"/>
    <col min="7181" max="7181" width="18.6640625" style="53" customWidth="1"/>
    <col min="7182" max="7424" width="9.109375" style="53"/>
    <col min="7425" max="7425" width="8.6640625" style="53" customWidth="1"/>
    <col min="7426" max="7426" width="11.6640625" style="53" customWidth="1"/>
    <col min="7427" max="7427" width="36.6640625" style="53" customWidth="1"/>
    <col min="7428" max="7428" width="30.6640625" style="53" customWidth="1"/>
    <col min="7429" max="7429" width="6.6640625" style="53" customWidth="1"/>
    <col min="7430" max="7430" width="11.44140625" style="53" customWidth="1"/>
    <col min="7431" max="7431" width="16.6640625" style="53" customWidth="1"/>
    <col min="7432" max="7436" width="0" style="53" hidden="1" customWidth="1"/>
    <col min="7437" max="7437" width="18.6640625" style="53" customWidth="1"/>
    <col min="7438" max="7680" width="9.109375" style="53"/>
    <col min="7681" max="7681" width="8.6640625" style="53" customWidth="1"/>
    <col min="7682" max="7682" width="11.6640625" style="53" customWidth="1"/>
    <col min="7683" max="7683" width="36.6640625" style="53" customWidth="1"/>
    <col min="7684" max="7684" width="30.6640625" style="53" customWidth="1"/>
    <col min="7685" max="7685" width="6.6640625" style="53" customWidth="1"/>
    <col min="7686" max="7686" width="11.44140625" style="53" customWidth="1"/>
    <col min="7687" max="7687" width="16.6640625" style="53" customWidth="1"/>
    <col min="7688" max="7692" width="0" style="53" hidden="1" customWidth="1"/>
    <col min="7693" max="7693" width="18.6640625" style="53" customWidth="1"/>
    <col min="7694" max="7936" width="9.109375" style="53"/>
    <col min="7937" max="7937" width="8.6640625" style="53" customWidth="1"/>
    <col min="7938" max="7938" width="11.6640625" style="53" customWidth="1"/>
    <col min="7939" max="7939" width="36.6640625" style="53" customWidth="1"/>
    <col min="7940" max="7940" width="30.6640625" style="53" customWidth="1"/>
    <col min="7941" max="7941" width="6.6640625" style="53" customWidth="1"/>
    <col min="7942" max="7942" width="11.44140625" style="53" customWidth="1"/>
    <col min="7943" max="7943" width="16.6640625" style="53" customWidth="1"/>
    <col min="7944" max="7948" width="0" style="53" hidden="1" customWidth="1"/>
    <col min="7949" max="7949" width="18.6640625" style="53" customWidth="1"/>
    <col min="7950" max="8192" width="9.109375" style="53"/>
    <col min="8193" max="8193" width="8.6640625" style="53" customWidth="1"/>
    <col min="8194" max="8194" width="11.6640625" style="53" customWidth="1"/>
    <col min="8195" max="8195" width="36.6640625" style="53" customWidth="1"/>
    <col min="8196" max="8196" width="30.6640625" style="53" customWidth="1"/>
    <col min="8197" max="8197" width="6.6640625" style="53" customWidth="1"/>
    <col min="8198" max="8198" width="11.44140625" style="53" customWidth="1"/>
    <col min="8199" max="8199" width="16.6640625" style="53" customWidth="1"/>
    <col min="8200" max="8204" width="0" style="53" hidden="1" customWidth="1"/>
    <col min="8205" max="8205" width="18.6640625" style="53" customWidth="1"/>
    <col min="8206" max="8448" width="9.109375" style="53"/>
    <col min="8449" max="8449" width="8.6640625" style="53" customWidth="1"/>
    <col min="8450" max="8450" width="11.6640625" style="53" customWidth="1"/>
    <col min="8451" max="8451" width="36.6640625" style="53" customWidth="1"/>
    <col min="8452" max="8452" width="30.6640625" style="53" customWidth="1"/>
    <col min="8453" max="8453" width="6.6640625" style="53" customWidth="1"/>
    <col min="8454" max="8454" width="11.44140625" style="53" customWidth="1"/>
    <col min="8455" max="8455" width="16.6640625" style="53" customWidth="1"/>
    <col min="8456" max="8460" width="0" style="53" hidden="1" customWidth="1"/>
    <col min="8461" max="8461" width="18.6640625" style="53" customWidth="1"/>
    <col min="8462" max="8704" width="9.109375" style="53"/>
    <col min="8705" max="8705" width="8.6640625" style="53" customWidth="1"/>
    <col min="8706" max="8706" width="11.6640625" style="53" customWidth="1"/>
    <col min="8707" max="8707" width="36.6640625" style="53" customWidth="1"/>
    <col min="8708" max="8708" width="30.6640625" style="53" customWidth="1"/>
    <col min="8709" max="8709" width="6.6640625" style="53" customWidth="1"/>
    <col min="8710" max="8710" width="11.44140625" style="53" customWidth="1"/>
    <col min="8711" max="8711" width="16.6640625" style="53" customWidth="1"/>
    <col min="8712" max="8716" width="0" style="53" hidden="1" customWidth="1"/>
    <col min="8717" max="8717" width="18.6640625" style="53" customWidth="1"/>
    <col min="8718" max="8960" width="9.109375" style="53"/>
    <col min="8961" max="8961" width="8.6640625" style="53" customWidth="1"/>
    <col min="8962" max="8962" width="11.6640625" style="53" customWidth="1"/>
    <col min="8963" max="8963" width="36.6640625" style="53" customWidth="1"/>
    <col min="8964" max="8964" width="30.6640625" style="53" customWidth="1"/>
    <col min="8965" max="8965" width="6.6640625" style="53" customWidth="1"/>
    <col min="8966" max="8966" width="11.44140625" style="53" customWidth="1"/>
    <col min="8967" max="8967" width="16.6640625" style="53" customWidth="1"/>
    <col min="8968" max="8972" width="0" style="53" hidden="1" customWidth="1"/>
    <col min="8973" max="8973" width="18.6640625" style="53" customWidth="1"/>
    <col min="8974" max="9216" width="9.109375" style="53"/>
    <col min="9217" max="9217" width="8.6640625" style="53" customWidth="1"/>
    <col min="9218" max="9218" width="11.6640625" style="53" customWidth="1"/>
    <col min="9219" max="9219" width="36.6640625" style="53" customWidth="1"/>
    <col min="9220" max="9220" width="30.6640625" style="53" customWidth="1"/>
    <col min="9221" max="9221" width="6.6640625" style="53" customWidth="1"/>
    <col min="9222" max="9222" width="11.44140625" style="53" customWidth="1"/>
    <col min="9223" max="9223" width="16.6640625" style="53" customWidth="1"/>
    <col min="9224" max="9228" width="0" style="53" hidden="1" customWidth="1"/>
    <col min="9229" max="9229" width="18.6640625" style="53" customWidth="1"/>
    <col min="9230" max="9472" width="9.109375" style="53"/>
    <col min="9473" max="9473" width="8.6640625" style="53" customWidth="1"/>
    <col min="9474" max="9474" width="11.6640625" style="53" customWidth="1"/>
    <col min="9475" max="9475" width="36.6640625" style="53" customWidth="1"/>
    <col min="9476" max="9476" width="30.6640625" style="53" customWidth="1"/>
    <col min="9477" max="9477" width="6.6640625" style="53" customWidth="1"/>
    <col min="9478" max="9478" width="11.44140625" style="53" customWidth="1"/>
    <col min="9479" max="9479" width="16.6640625" style="53" customWidth="1"/>
    <col min="9480" max="9484" width="0" style="53" hidden="1" customWidth="1"/>
    <col min="9485" max="9485" width="18.6640625" style="53" customWidth="1"/>
    <col min="9486" max="9728" width="9.109375" style="53"/>
    <col min="9729" max="9729" width="8.6640625" style="53" customWidth="1"/>
    <col min="9730" max="9730" width="11.6640625" style="53" customWidth="1"/>
    <col min="9731" max="9731" width="36.6640625" style="53" customWidth="1"/>
    <col min="9732" max="9732" width="30.6640625" style="53" customWidth="1"/>
    <col min="9733" max="9733" width="6.6640625" style="53" customWidth="1"/>
    <col min="9734" max="9734" width="11.44140625" style="53" customWidth="1"/>
    <col min="9735" max="9735" width="16.6640625" style="53" customWidth="1"/>
    <col min="9736" max="9740" width="0" style="53" hidden="1" customWidth="1"/>
    <col min="9741" max="9741" width="18.6640625" style="53" customWidth="1"/>
    <col min="9742" max="9984" width="9.109375" style="53"/>
    <col min="9985" max="9985" width="8.6640625" style="53" customWidth="1"/>
    <col min="9986" max="9986" width="11.6640625" style="53" customWidth="1"/>
    <col min="9987" max="9987" width="36.6640625" style="53" customWidth="1"/>
    <col min="9988" max="9988" width="30.6640625" style="53" customWidth="1"/>
    <col min="9989" max="9989" width="6.6640625" style="53" customWidth="1"/>
    <col min="9990" max="9990" width="11.44140625" style="53" customWidth="1"/>
    <col min="9991" max="9991" width="16.6640625" style="53" customWidth="1"/>
    <col min="9992" max="9996" width="0" style="53" hidden="1" customWidth="1"/>
    <col min="9997" max="9997" width="18.6640625" style="53" customWidth="1"/>
    <col min="9998" max="10240" width="9.109375" style="53"/>
    <col min="10241" max="10241" width="8.6640625" style="53" customWidth="1"/>
    <col min="10242" max="10242" width="11.6640625" style="53" customWidth="1"/>
    <col min="10243" max="10243" width="36.6640625" style="53" customWidth="1"/>
    <col min="10244" max="10244" width="30.6640625" style="53" customWidth="1"/>
    <col min="10245" max="10245" width="6.6640625" style="53" customWidth="1"/>
    <col min="10246" max="10246" width="11.44140625" style="53" customWidth="1"/>
    <col min="10247" max="10247" width="16.6640625" style="53" customWidth="1"/>
    <col min="10248" max="10252" width="0" style="53" hidden="1" customWidth="1"/>
    <col min="10253" max="10253" width="18.6640625" style="53" customWidth="1"/>
    <col min="10254" max="10496" width="9.109375" style="53"/>
    <col min="10497" max="10497" width="8.6640625" style="53" customWidth="1"/>
    <col min="10498" max="10498" width="11.6640625" style="53" customWidth="1"/>
    <col min="10499" max="10499" width="36.6640625" style="53" customWidth="1"/>
    <col min="10500" max="10500" width="30.6640625" style="53" customWidth="1"/>
    <col min="10501" max="10501" width="6.6640625" style="53" customWidth="1"/>
    <col min="10502" max="10502" width="11.44140625" style="53" customWidth="1"/>
    <col min="10503" max="10503" width="16.6640625" style="53" customWidth="1"/>
    <col min="10504" max="10508" width="0" style="53" hidden="1" customWidth="1"/>
    <col min="10509" max="10509" width="18.6640625" style="53" customWidth="1"/>
    <col min="10510" max="10752" width="9.109375" style="53"/>
    <col min="10753" max="10753" width="8.6640625" style="53" customWidth="1"/>
    <col min="10754" max="10754" width="11.6640625" style="53" customWidth="1"/>
    <col min="10755" max="10755" width="36.6640625" style="53" customWidth="1"/>
    <col min="10756" max="10756" width="30.6640625" style="53" customWidth="1"/>
    <col min="10757" max="10757" width="6.6640625" style="53" customWidth="1"/>
    <col min="10758" max="10758" width="11.44140625" style="53" customWidth="1"/>
    <col min="10759" max="10759" width="16.6640625" style="53" customWidth="1"/>
    <col min="10760" max="10764" width="0" style="53" hidden="1" customWidth="1"/>
    <col min="10765" max="10765" width="18.6640625" style="53" customWidth="1"/>
    <col min="10766" max="11008" width="9.109375" style="53"/>
    <col min="11009" max="11009" width="8.6640625" style="53" customWidth="1"/>
    <col min="11010" max="11010" width="11.6640625" style="53" customWidth="1"/>
    <col min="11011" max="11011" width="36.6640625" style="53" customWidth="1"/>
    <col min="11012" max="11012" width="30.6640625" style="53" customWidth="1"/>
    <col min="11013" max="11013" width="6.6640625" style="53" customWidth="1"/>
    <col min="11014" max="11014" width="11.44140625" style="53" customWidth="1"/>
    <col min="11015" max="11015" width="16.6640625" style="53" customWidth="1"/>
    <col min="11016" max="11020" width="0" style="53" hidden="1" customWidth="1"/>
    <col min="11021" max="11021" width="18.6640625" style="53" customWidth="1"/>
    <col min="11022" max="11264" width="9.109375" style="53"/>
    <col min="11265" max="11265" width="8.6640625" style="53" customWidth="1"/>
    <col min="11266" max="11266" width="11.6640625" style="53" customWidth="1"/>
    <col min="11267" max="11267" width="36.6640625" style="53" customWidth="1"/>
    <col min="11268" max="11268" width="30.6640625" style="53" customWidth="1"/>
    <col min="11269" max="11269" width="6.6640625" style="53" customWidth="1"/>
    <col min="11270" max="11270" width="11.44140625" style="53" customWidth="1"/>
    <col min="11271" max="11271" width="16.6640625" style="53" customWidth="1"/>
    <col min="11272" max="11276" width="0" style="53" hidden="1" customWidth="1"/>
    <col min="11277" max="11277" width="18.6640625" style="53" customWidth="1"/>
    <col min="11278" max="11520" width="9.109375" style="53"/>
    <col min="11521" max="11521" width="8.6640625" style="53" customWidth="1"/>
    <col min="11522" max="11522" width="11.6640625" style="53" customWidth="1"/>
    <col min="11523" max="11523" width="36.6640625" style="53" customWidth="1"/>
    <col min="11524" max="11524" width="30.6640625" style="53" customWidth="1"/>
    <col min="11525" max="11525" width="6.6640625" style="53" customWidth="1"/>
    <col min="11526" max="11526" width="11.44140625" style="53" customWidth="1"/>
    <col min="11527" max="11527" width="16.6640625" style="53" customWidth="1"/>
    <col min="11528" max="11532" width="0" style="53" hidden="1" customWidth="1"/>
    <col min="11533" max="11533" width="18.6640625" style="53" customWidth="1"/>
    <col min="11534" max="11776" width="9.109375" style="53"/>
    <col min="11777" max="11777" width="8.6640625" style="53" customWidth="1"/>
    <col min="11778" max="11778" width="11.6640625" style="53" customWidth="1"/>
    <col min="11779" max="11779" width="36.6640625" style="53" customWidth="1"/>
    <col min="11780" max="11780" width="30.6640625" style="53" customWidth="1"/>
    <col min="11781" max="11781" width="6.6640625" style="53" customWidth="1"/>
    <col min="11782" max="11782" width="11.44140625" style="53" customWidth="1"/>
    <col min="11783" max="11783" width="16.6640625" style="53" customWidth="1"/>
    <col min="11784" max="11788" width="0" style="53" hidden="1" customWidth="1"/>
    <col min="11789" max="11789" width="18.6640625" style="53" customWidth="1"/>
    <col min="11790" max="12032" width="9.109375" style="53"/>
    <col min="12033" max="12033" width="8.6640625" style="53" customWidth="1"/>
    <col min="12034" max="12034" width="11.6640625" style="53" customWidth="1"/>
    <col min="12035" max="12035" width="36.6640625" style="53" customWidth="1"/>
    <col min="12036" max="12036" width="30.6640625" style="53" customWidth="1"/>
    <col min="12037" max="12037" width="6.6640625" style="53" customWidth="1"/>
    <col min="12038" max="12038" width="11.44140625" style="53" customWidth="1"/>
    <col min="12039" max="12039" width="16.6640625" style="53" customWidth="1"/>
    <col min="12040" max="12044" width="0" style="53" hidden="1" customWidth="1"/>
    <col min="12045" max="12045" width="18.6640625" style="53" customWidth="1"/>
    <col min="12046" max="12288" width="9.109375" style="53"/>
    <col min="12289" max="12289" width="8.6640625" style="53" customWidth="1"/>
    <col min="12290" max="12290" width="11.6640625" style="53" customWidth="1"/>
    <col min="12291" max="12291" width="36.6640625" style="53" customWidth="1"/>
    <col min="12292" max="12292" width="30.6640625" style="53" customWidth="1"/>
    <col min="12293" max="12293" width="6.6640625" style="53" customWidth="1"/>
    <col min="12294" max="12294" width="11.44140625" style="53" customWidth="1"/>
    <col min="12295" max="12295" width="16.6640625" style="53" customWidth="1"/>
    <col min="12296" max="12300" width="0" style="53" hidden="1" customWidth="1"/>
    <col min="12301" max="12301" width="18.6640625" style="53" customWidth="1"/>
    <col min="12302" max="12544" width="9.109375" style="53"/>
    <col min="12545" max="12545" width="8.6640625" style="53" customWidth="1"/>
    <col min="12546" max="12546" width="11.6640625" style="53" customWidth="1"/>
    <col min="12547" max="12547" width="36.6640625" style="53" customWidth="1"/>
    <col min="12548" max="12548" width="30.6640625" style="53" customWidth="1"/>
    <col min="12549" max="12549" width="6.6640625" style="53" customWidth="1"/>
    <col min="12550" max="12550" width="11.44140625" style="53" customWidth="1"/>
    <col min="12551" max="12551" width="16.6640625" style="53" customWidth="1"/>
    <col min="12552" max="12556" width="0" style="53" hidden="1" customWidth="1"/>
    <col min="12557" max="12557" width="18.6640625" style="53" customWidth="1"/>
    <col min="12558" max="12800" width="9.109375" style="53"/>
    <col min="12801" max="12801" width="8.6640625" style="53" customWidth="1"/>
    <col min="12802" max="12802" width="11.6640625" style="53" customWidth="1"/>
    <col min="12803" max="12803" width="36.6640625" style="53" customWidth="1"/>
    <col min="12804" max="12804" width="30.6640625" style="53" customWidth="1"/>
    <col min="12805" max="12805" width="6.6640625" style="53" customWidth="1"/>
    <col min="12806" max="12806" width="11.44140625" style="53" customWidth="1"/>
    <col min="12807" max="12807" width="16.6640625" style="53" customWidth="1"/>
    <col min="12808" max="12812" width="0" style="53" hidden="1" customWidth="1"/>
    <col min="12813" max="12813" width="18.6640625" style="53" customWidth="1"/>
    <col min="12814" max="13056" width="9.109375" style="53"/>
    <col min="13057" max="13057" width="8.6640625" style="53" customWidth="1"/>
    <col min="13058" max="13058" width="11.6640625" style="53" customWidth="1"/>
    <col min="13059" max="13059" width="36.6640625" style="53" customWidth="1"/>
    <col min="13060" max="13060" width="30.6640625" style="53" customWidth="1"/>
    <col min="13061" max="13061" width="6.6640625" style="53" customWidth="1"/>
    <col min="13062" max="13062" width="11.44140625" style="53" customWidth="1"/>
    <col min="13063" max="13063" width="16.6640625" style="53" customWidth="1"/>
    <col min="13064" max="13068" width="0" style="53" hidden="1" customWidth="1"/>
    <col min="13069" max="13069" width="18.6640625" style="53" customWidth="1"/>
    <col min="13070" max="13312" width="9.109375" style="53"/>
    <col min="13313" max="13313" width="8.6640625" style="53" customWidth="1"/>
    <col min="13314" max="13314" width="11.6640625" style="53" customWidth="1"/>
    <col min="13315" max="13315" width="36.6640625" style="53" customWidth="1"/>
    <col min="13316" max="13316" width="30.6640625" style="53" customWidth="1"/>
    <col min="13317" max="13317" width="6.6640625" style="53" customWidth="1"/>
    <col min="13318" max="13318" width="11.44140625" style="53" customWidth="1"/>
    <col min="13319" max="13319" width="16.6640625" style="53" customWidth="1"/>
    <col min="13320" max="13324" width="0" style="53" hidden="1" customWidth="1"/>
    <col min="13325" max="13325" width="18.6640625" style="53" customWidth="1"/>
    <col min="13326" max="13568" width="9.109375" style="53"/>
    <col min="13569" max="13569" width="8.6640625" style="53" customWidth="1"/>
    <col min="13570" max="13570" width="11.6640625" style="53" customWidth="1"/>
    <col min="13571" max="13571" width="36.6640625" style="53" customWidth="1"/>
    <col min="13572" max="13572" width="30.6640625" style="53" customWidth="1"/>
    <col min="13573" max="13573" width="6.6640625" style="53" customWidth="1"/>
    <col min="13574" max="13574" width="11.44140625" style="53" customWidth="1"/>
    <col min="13575" max="13575" width="16.6640625" style="53" customWidth="1"/>
    <col min="13576" max="13580" width="0" style="53" hidden="1" customWidth="1"/>
    <col min="13581" max="13581" width="18.6640625" style="53" customWidth="1"/>
    <col min="13582" max="13824" width="9.109375" style="53"/>
    <col min="13825" max="13825" width="8.6640625" style="53" customWidth="1"/>
    <col min="13826" max="13826" width="11.6640625" style="53" customWidth="1"/>
    <col min="13827" max="13827" width="36.6640625" style="53" customWidth="1"/>
    <col min="13828" max="13828" width="30.6640625" style="53" customWidth="1"/>
    <col min="13829" max="13829" width="6.6640625" style="53" customWidth="1"/>
    <col min="13830" max="13830" width="11.44140625" style="53" customWidth="1"/>
    <col min="13831" max="13831" width="16.6640625" style="53" customWidth="1"/>
    <col min="13832" max="13836" width="0" style="53" hidden="1" customWidth="1"/>
    <col min="13837" max="13837" width="18.6640625" style="53" customWidth="1"/>
    <col min="13838" max="14080" width="9.109375" style="53"/>
    <col min="14081" max="14081" width="8.6640625" style="53" customWidth="1"/>
    <col min="14082" max="14082" width="11.6640625" style="53" customWidth="1"/>
    <col min="14083" max="14083" width="36.6640625" style="53" customWidth="1"/>
    <col min="14084" max="14084" width="30.6640625" style="53" customWidth="1"/>
    <col min="14085" max="14085" width="6.6640625" style="53" customWidth="1"/>
    <col min="14086" max="14086" width="11.44140625" style="53" customWidth="1"/>
    <col min="14087" max="14087" width="16.6640625" style="53" customWidth="1"/>
    <col min="14088" max="14092" width="0" style="53" hidden="1" customWidth="1"/>
    <col min="14093" max="14093" width="18.6640625" style="53" customWidth="1"/>
    <col min="14094" max="14336" width="9.109375" style="53"/>
    <col min="14337" max="14337" width="8.6640625" style="53" customWidth="1"/>
    <col min="14338" max="14338" width="11.6640625" style="53" customWidth="1"/>
    <col min="14339" max="14339" width="36.6640625" style="53" customWidth="1"/>
    <col min="14340" max="14340" width="30.6640625" style="53" customWidth="1"/>
    <col min="14341" max="14341" width="6.6640625" style="53" customWidth="1"/>
    <col min="14342" max="14342" width="11.44140625" style="53" customWidth="1"/>
    <col min="14343" max="14343" width="16.6640625" style="53" customWidth="1"/>
    <col min="14344" max="14348" width="0" style="53" hidden="1" customWidth="1"/>
    <col min="14349" max="14349" width="18.6640625" style="53" customWidth="1"/>
    <col min="14350" max="14592" width="9.109375" style="53"/>
    <col min="14593" max="14593" width="8.6640625" style="53" customWidth="1"/>
    <col min="14594" max="14594" width="11.6640625" style="53" customWidth="1"/>
    <col min="14595" max="14595" width="36.6640625" style="53" customWidth="1"/>
    <col min="14596" max="14596" width="30.6640625" style="53" customWidth="1"/>
    <col min="14597" max="14597" width="6.6640625" style="53" customWidth="1"/>
    <col min="14598" max="14598" width="11.44140625" style="53" customWidth="1"/>
    <col min="14599" max="14599" width="16.6640625" style="53" customWidth="1"/>
    <col min="14600" max="14604" width="0" style="53" hidden="1" customWidth="1"/>
    <col min="14605" max="14605" width="18.6640625" style="53" customWidth="1"/>
    <col min="14606" max="14848" width="9.109375" style="53"/>
    <col min="14849" max="14849" width="8.6640625" style="53" customWidth="1"/>
    <col min="14850" max="14850" width="11.6640625" style="53" customWidth="1"/>
    <col min="14851" max="14851" width="36.6640625" style="53" customWidth="1"/>
    <col min="14852" max="14852" width="30.6640625" style="53" customWidth="1"/>
    <col min="14853" max="14853" width="6.6640625" style="53" customWidth="1"/>
    <col min="14854" max="14854" width="11.44140625" style="53" customWidth="1"/>
    <col min="14855" max="14855" width="16.6640625" style="53" customWidth="1"/>
    <col min="14856" max="14860" width="0" style="53" hidden="1" customWidth="1"/>
    <col min="14861" max="14861" width="18.6640625" style="53" customWidth="1"/>
    <col min="14862" max="15104" width="9.109375" style="53"/>
    <col min="15105" max="15105" width="8.6640625" style="53" customWidth="1"/>
    <col min="15106" max="15106" width="11.6640625" style="53" customWidth="1"/>
    <col min="15107" max="15107" width="36.6640625" style="53" customWidth="1"/>
    <col min="15108" max="15108" width="30.6640625" style="53" customWidth="1"/>
    <col min="15109" max="15109" width="6.6640625" style="53" customWidth="1"/>
    <col min="15110" max="15110" width="11.44140625" style="53" customWidth="1"/>
    <col min="15111" max="15111" width="16.6640625" style="53" customWidth="1"/>
    <col min="15112" max="15116" width="0" style="53" hidden="1" customWidth="1"/>
    <col min="15117" max="15117" width="18.6640625" style="53" customWidth="1"/>
    <col min="15118" max="15360" width="9.109375" style="53"/>
    <col min="15361" max="15361" width="8.6640625" style="53" customWidth="1"/>
    <col min="15362" max="15362" width="11.6640625" style="53" customWidth="1"/>
    <col min="15363" max="15363" width="36.6640625" style="53" customWidth="1"/>
    <col min="15364" max="15364" width="30.6640625" style="53" customWidth="1"/>
    <col min="15365" max="15365" width="6.6640625" style="53" customWidth="1"/>
    <col min="15366" max="15366" width="11.44140625" style="53" customWidth="1"/>
    <col min="15367" max="15367" width="16.6640625" style="53" customWidth="1"/>
    <col min="15368" max="15372" width="0" style="53" hidden="1" customWidth="1"/>
    <col min="15373" max="15373" width="18.6640625" style="53" customWidth="1"/>
    <col min="15374" max="15616" width="9.109375" style="53"/>
    <col min="15617" max="15617" width="8.6640625" style="53" customWidth="1"/>
    <col min="15618" max="15618" width="11.6640625" style="53" customWidth="1"/>
    <col min="15619" max="15619" width="36.6640625" style="53" customWidth="1"/>
    <col min="15620" max="15620" width="30.6640625" style="53" customWidth="1"/>
    <col min="15621" max="15621" width="6.6640625" style="53" customWidth="1"/>
    <col min="15622" max="15622" width="11.44140625" style="53" customWidth="1"/>
    <col min="15623" max="15623" width="16.6640625" style="53" customWidth="1"/>
    <col min="15624" max="15628" width="0" style="53" hidden="1" customWidth="1"/>
    <col min="15629" max="15629" width="18.6640625" style="53" customWidth="1"/>
    <col min="15630" max="15872" width="9.109375" style="53"/>
    <col min="15873" max="15873" width="8.6640625" style="53" customWidth="1"/>
    <col min="15874" max="15874" width="11.6640625" style="53" customWidth="1"/>
    <col min="15875" max="15875" width="36.6640625" style="53" customWidth="1"/>
    <col min="15876" max="15876" width="30.6640625" style="53" customWidth="1"/>
    <col min="15877" max="15877" width="6.6640625" style="53" customWidth="1"/>
    <col min="15878" max="15878" width="11.44140625" style="53" customWidth="1"/>
    <col min="15879" max="15879" width="16.6640625" style="53" customWidth="1"/>
    <col min="15880" max="15884" width="0" style="53" hidden="1" customWidth="1"/>
    <col min="15885" max="15885" width="18.6640625" style="53" customWidth="1"/>
    <col min="15886" max="16128" width="9.109375" style="53"/>
    <col min="16129" max="16129" width="8.6640625" style="53" customWidth="1"/>
    <col min="16130" max="16130" width="11.6640625" style="53" customWidth="1"/>
    <col min="16131" max="16131" width="36.6640625" style="53" customWidth="1"/>
    <col min="16132" max="16132" width="30.6640625" style="53" customWidth="1"/>
    <col min="16133" max="16133" width="6.6640625" style="53" customWidth="1"/>
    <col min="16134" max="16134" width="11.44140625" style="53" customWidth="1"/>
    <col min="16135" max="16135" width="16.6640625" style="53" customWidth="1"/>
    <col min="16136" max="16140" width="0" style="53" hidden="1" customWidth="1"/>
    <col min="16141" max="16141" width="18.6640625" style="53" customWidth="1"/>
    <col min="16142" max="16384" width="9.109375" style="53"/>
  </cols>
  <sheetData>
    <row r="1" spans="1:14" ht="18.75" customHeight="1">
      <c r="A1" s="523" t="s">
        <v>99</v>
      </c>
      <c r="B1" s="524"/>
      <c r="C1" s="525"/>
      <c r="D1" s="525"/>
      <c r="E1" s="524"/>
      <c r="F1" s="526"/>
      <c r="G1" s="527"/>
      <c r="H1" s="528"/>
      <c r="I1" s="528"/>
      <c r="J1" s="528"/>
      <c r="K1" s="528"/>
      <c r="L1" s="528"/>
      <c r="M1" s="529"/>
    </row>
    <row r="2" spans="1:14" s="31" customFormat="1" ht="14.4" thickBot="1">
      <c r="A2" s="530" t="s">
        <v>4</v>
      </c>
      <c r="B2" s="531"/>
      <c r="C2" s="532"/>
      <c r="D2" s="532"/>
      <c r="E2" s="531"/>
      <c r="F2" s="533"/>
      <c r="G2" s="534"/>
      <c r="H2" s="535"/>
      <c r="I2" s="535"/>
      <c r="J2" s="535"/>
      <c r="K2" s="535"/>
      <c r="L2" s="535"/>
      <c r="M2" s="536"/>
      <c r="N2" s="642">
        <f>M4+M18+M39+M61+M88++M91+M118</f>
        <v>1500</v>
      </c>
    </row>
    <row r="3" spans="1:14" s="40" customFormat="1" ht="13.8" thickBot="1">
      <c r="A3" s="537" t="s">
        <v>9</v>
      </c>
      <c r="B3" s="538" t="s">
        <v>10</v>
      </c>
      <c r="C3" s="539" t="s">
        <v>11</v>
      </c>
      <c r="D3" s="539" t="s">
        <v>12</v>
      </c>
      <c r="E3" s="538" t="s">
        <v>13</v>
      </c>
      <c r="F3" s="540"/>
      <c r="G3" s="541" t="s">
        <v>14</v>
      </c>
      <c r="H3" s="541" t="s">
        <v>14</v>
      </c>
      <c r="I3" s="541" t="s">
        <v>14</v>
      </c>
      <c r="J3" s="541" t="s">
        <v>14</v>
      </c>
      <c r="K3" s="541" t="s">
        <v>14</v>
      </c>
      <c r="L3" s="541" t="s">
        <v>14</v>
      </c>
      <c r="M3" s="542" t="s">
        <v>15</v>
      </c>
    </row>
    <row r="4" spans="1:14" s="31" customFormat="1" ht="17.100000000000001" customHeight="1">
      <c r="A4" s="543" t="s">
        <v>16</v>
      </c>
      <c r="B4" s="544"/>
      <c r="C4" s="545"/>
      <c r="D4" s="545"/>
      <c r="E4" s="544"/>
      <c r="F4" s="546"/>
      <c r="G4" s="547"/>
      <c r="H4" s="548">
        <v>2495</v>
      </c>
      <c r="I4" s="548"/>
      <c r="J4" s="548"/>
      <c r="K4" s="548"/>
      <c r="L4" s="548"/>
      <c r="M4" s="547">
        <f>SUM(M5,M7)</f>
        <v>0</v>
      </c>
    </row>
    <row r="5" spans="1:14" s="31" customFormat="1" ht="17.100000000000001" customHeight="1">
      <c r="A5" s="32" t="s">
        <v>17</v>
      </c>
      <c r="B5" s="33"/>
      <c r="C5" s="34"/>
      <c r="D5" s="34"/>
      <c r="E5" s="33"/>
      <c r="F5" s="35"/>
      <c r="G5" s="36"/>
      <c r="H5" s="37">
        <v>2496</v>
      </c>
      <c r="I5" s="37"/>
      <c r="J5" s="37"/>
      <c r="K5" s="37"/>
      <c r="L5" s="37"/>
      <c r="M5" s="36">
        <f>SUM(M6:M6)</f>
        <v>0</v>
      </c>
    </row>
    <row r="6" spans="1:14" ht="34.5" customHeight="1">
      <c r="A6" s="54" t="s">
        <v>18</v>
      </c>
      <c r="B6" s="55" t="s">
        <v>109</v>
      </c>
      <c r="C6" s="56" t="s">
        <v>19</v>
      </c>
      <c r="D6" s="56"/>
      <c r="E6" s="55" t="s">
        <v>20</v>
      </c>
      <c r="F6" s="57">
        <v>0.23</v>
      </c>
      <c r="G6" s="58"/>
      <c r="H6" s="59">
        <v>5865</v>
      </c>
      <c r="I6" s="59">
        <v>2496</v>
      </c>
      <c r="J6" s="59"/>
      <c r="K6" s="59">
        <v>12786</v>
      </c>
      <c r="L6" s="59"/>
      <c r="M6" s="58">
        <f>F6*G6</f>
        <v>0</v>
      </c>
    </row>
    <row r="7" spans="1:14" s="31" customFormat="1" ht="17.100000000000001" customHeight="1">
      <c r="A7" s="32" t="s">
        <v>25</v>
      </c>
      <c r="B7" s="33"/>
      <c r="C7" s="34"/>
      <c r="D7" s="34"/>
      <c r="E7" s="33"/>
      <c r="F7" s="35"/>
      <c r="G7" s="36"/>
      <c r="H7" s="37">
        <v>2497</v>
      </c>
      <c r="I7" s="37"/>
      <c r="J7" s="37"/>
      <c r="K7" s="37"/>
      <c r="L7" s="37"/>
      <c r="M7" s="36">
        <f>SUM(M8:M17)</f>
        <v>0</v>
      </c>
    </row>
    <row r="8" spans="1:14" s="40" customFormat="1" ht="30" customHeight="1">
      <c r="A8" s="549" t="s">
        <v>18</v>
      </c>
      <c r="B8" s="550" t="s">
        <v>110</v>
      </c>
      <c r="C8" s="38" t="s">
        <v>772</v>
      </c>
      <c r="D8" s="38"/>
      <c r="E8" s="550" t="s">
        <v>101</v>
      </c>
      <c r="F8" s="551">
        <v>7</v>
      </c>
      <c r="G8" s="552"/>
      <c r="H8" s="39"/>
      <c r="I8" s="39"/>
      <c r="J8" s="39"/>
      <c r="K8" s="39"/>
      <c r="L8" s="39"/>
      <c r="M8" s="552">
        <f>F8*G8</f>
        <v>0</v>
      </c>
    </row>
    <row r="9" spans="1:14" s="40" customFormat="1" ht="43.5" customHeight="1">
      <c r="A9" s="549" t="s">
        <v>21</v>
      </c>
      <c r="B9" s="550" t="s">
        <v>111</v>
      </c>
      <c r="C9" s="38" t="s">
        <v>751</v>
      </c>
      <c r="D9" s="38"/>
      <c r="E9" s="550" t="s">
        <v>22</v>
      </c>
      <c r="F9" s="551">
        <v>2</v>
      </c>
      <c r="G9" s="552"/>
      <c r="H9" s="39"/>
      <c r="I9" s="39"/>
      <c r="J9" s="39"/>
      <c r="K9" s="39"/>
      <c r="L9" s="39"/>
      <c r="M9" s="58">
        <f t="shared" ref="M9:M17" si="0">F9*G9</f>
        <v>0</v>
      </c>
    </row>
    <row r="10" spans="1:14" s="40" customFormat="1" ht="43.5" customHeight="1">
      <c r="A10" s="549" t="s">
        <v>23</v>
      </c>
      <c r="B10" s="550" t="s">
        <v>111</v>
      </c>
      <c r="C10" s="38" t="s">
        <v>752</v>
      </c>
      <c r="D10" s="38" t="s">
        <v>707</v>
      </c>
      <c r="E10" s="550" t="s">
        <v>22</v>
      </c>
      <c r="F10" s="551">
        <v>2</v>
      </c>
      <c r="G10" s="552"/>
      <c r="H10" s="39"/>
      <c r="I10" s="39"/>
      <c r="J10" s="39"/>
      <c r="K10" s="39"/>
      <c r="L10" s="39"/>
      <c r="M10" s="58">
        <f t="shared" si="0"/>
        <v>0</v>
      </c>
    </row>
    <row r="11" spans="1:14" s="40" customFormat="1" ht="67.5" customHeight="1">
      <c r="A11" s="549" t="s">
        <v>24</v>
      </c>
      <c r="B11" s="550" t="s">
        <v>111</v>
      </c>
      <c r="C11" s="38" t="s">
        <v>708</v>
      </c>
      <c r="D11" s="38" t="s">
        <v>773</v>
      </c>
      <c r="E11" s="550" t="s">
        <v>22</v>
      </c>
      <c r="F11" s="551">
        <v>1</v>
      </c>
      <c r="G11" s="552"/>
      <c r="H11" s="39"/>
      <c r="I11" s="39"/>
      <c r="J11" s="39"/>
      <c r="K11" s="39"/>
      <c r="L11" s="39"/>
      <c r="M11" s="58">
        <f t="shared" si="0"/>
        <v>0</v>
      </c>
    </row>
    <row r="12" spans="1:14">
      <c r="A12" s="549" t="s">
        <v>27</v>
      </c>
      <c r="B12" s="550" t="s">
        <v>112</v>
      </c>
      <c r="C12" s="38" t="s">
        <v>102</v>
      </c>
      <c r="D12" s="56"/>
      <c r="E12" s="550" t="s">
        <v>22</v>
      </c>
      <c r="F12" s="57">
        <v>4</v>
      </c>
      <c r="G12" s="553"/>
      <c r="H12" s="59"/>
      <c r="I12" s="59"/>
      <c r="J12" s="59"/>
      <c r="K12" s="59"/>
      <c r="L12" s="59"/>
      <c r="M12" s="58">
        <f t="shared" si="0"/>
        <v>0</v>
      </c>
    </row>
    <row r="13" spans="1:14" ht="27">
      <c r="A13" s="549" t="s">
        <v>29</v>
      </c>
      <c r="B13" s="550" t="s">
        <v>114</v>
      </c>
      <c r="C13" s="38" t="s">
        <v>230</v>
      </c>
      <c r="D13" s="56" t="s">
        <v>755</v>
      </c>
      <c r="E13" s="550" t="s">
        <v>26</v>
      </c>
      <c r="F13" s="57">
        <v>1940</v>
      </c>
      <c r="G13" s="553"/>
      <c r="H13" s="59"/>
      <c r="I13" s="59"/>
      <c r="J13" s="59"/>
      <c r="K13" s="59"/>
      <c r="L13" s="59"/>
      <c r="M13" s="58">
        <f t="shared" si="0"/>
        <v>0</v>
      </c>
    </row>
    <row r="14" spans="1:14" ht="26.4">
      <c r="A14" s="549" t="s">
        <v>30</v>
      </c>
      <c r="B14" s="550" t="s">
        <v>709</v>
      </c>
      <c r="C14" s="38" t="s">
        <v>104</v>
      </c>
      <c r="D14" s="56" t="s">
        <v>753</v>
      </c>
      <c r="E14" s="550" t="s">
        <v>26</v>
      </c>
      <c r="F14" s="57">
        <v>200</v>
      </c>
      <c r="G14" s="553"/>
      <c r="H14" s="59"/>
      <c r="I14" s="59"/>
      <c r="J14" s="59"/>
      <c r="K14" s="59"/>
      <c r="L14" s="59"/>
      <c r="M14" s="58">
        <f t="shared" si="0"/>
        <v>0</v>
      </c>
    </row>
    <row r="15" spans="1:14" ht="26.4">
      <c r="A15" s="549" t="s">
        <v>227</v>
      </c>
      <c r="B15" s="550" t="s">
        <v>231</v>
      </c>
      <c r="C15" s="38" t="s">
        <v>232</v>
      </c>
      <c r="D15" s="56"/>
      <c r="E15" s="550" t="s">
        <v>31</v>
      </c>
      <c r="F15" s="57">
        <v>13</v>
      </c>
      <c r="G15" s="553"/>
      <c r="H15" s="59"/>
      <c r="I15" s="59"/>
      <c r="J15" s="59"/>
      <c r="K15" s="59"/>
      <c r="L15" s="59"/>
      <c r="M15" s="58">
        <f t="shared" si="0"/>
        <v>0</v>
      </c>
    </row>
    <row r="16" spans="1:14" ht="30" customHeight="1">
      <c r="A16" s="549" t="s">
        <v>228</v>
      </c>
      <c r="B16" s="550" t="s">
        <v>115</v>
      </c>
      <c r="C16" s="38" t="s">
        <v>710</v>
      </c>
      <c r="D16" s="56" t="s">
        <v>754</v>
      </c>
      <c r="E16" s="550" t="s">
        <v>31</v>
      </c>
      <c r="F16" s="57">
        <v>270</v>
      </c>
      <c r="G16" s="553"/>
      <c r="H16" s="59"/>
      <c r="I16" s="59"/>
      <c r="J16" s="59"/>
      <c r="K16" s="59"/>
      <c r="L16" s="59"/>
      <c r="M16" s="58">
        <f t="shared" si="0"/>
        <v>0</v>
      </c>
    </row>
    <row r="17" spans="1:13" ht="26.4">
      <c r="A17" s="549" t="s">
        <v>229</v>
      </c>
      <c r="B17" s="550" t="s">
        <v>774</v>
      </c>
      <c r="C17" s="38" t="s">
        <v>711</v>
      </c>
      <c r="D17" s="56"/>
      <c r="E17" s="550" t="s">
        <v>22</v>
      </c>
      <c r="F17" s="57">
        <v>9</v>
      </c>
      <c r="G17" s="553"/>
      <c r="H17" s="59"/>
      <c r="I17" s="59"/>
      <c r="J17" s="59"/>
      <c r="K17" s="59"/>
      <c r="L17" s="59"/>
      <c r="M17" s="58">
        <f t="shared" si="0"/>
        <v>0</v>
      </c>
    </row>
    <row r="18" spans="1:13">
      <c r="A18" s="32" t="s">
        <v>33</v>
      </c>
      <c r="B18" s="33"/>
      <c r="C18" s="34"/>
      <c r="D18" s="34"/>
      <c r="E18" s="33"/>
      <c r="F18" s="35"/>
      <c r="G18" s="554"/>
      <c r="H18" s="37">
        <v>2499</v>
      </c>
      <c r="I18" s="37"/>
      <c r="J18" s="37"/>
      <c r="K18" s="37"/>
      <c r="L18" s="37"/>
      <c r="M18" s="36">
        <f>SUM(M19,M25,M31,M27,M34)</f>
        <v>0</v>
      </c>
    </row>
    <row r="19" spans="1:13">
      <c r="A19" s="32" t="s">
        <v>34</v>
      </c>
      <c r="B19" s="33"/>
      <c r="C19" s="34"/>
      <c r="D19" s="34"/>
      <c r="E19" s="33"/>
      <c r="F19" s="35"/>
      <c r="G19" s="554"/>
      <c r="H19" s="37">
        <v>2500</v>
      </c>
      <c r="I19" s="37"/>
      <c r="J19" s="37"/>
      <c r="K19" s="37"/>
      <c r="L19" s="37"/>
      <c r="M19" s="36">
        <f>SUM(M20:M24)</f>
        <v>0</v>
      </c>
    </row>
    <row r="20" spans="1:13" ht="53.4">
      <c r="A20" s="54" t="s">
        <v>18</v>
      </c>
      <c r="B20" s="550" t="s">
        <v>107</v>
      </c>
      <c r="C20" s="38" t="s">
        <v>712</v>
      </c>
      <c r="D20" s="38" t="s">
        <v>760</v>
      </c>
      <c r="E20" s="550" t="s">
        <v>35</v>
      </c>
      <c r="F20" s="57">
        <v>144</v>
      </c>
      <c r="G20" s="58"/>
      <c r="H20" s="59">
        <v>5877</v>
      </c>
      <c r="I20" s="59">
        <v>2500</v>
      </c>
      <c r="J20" s="59"/>
      <c r="K20" s="59">
        <v>5648</v>
      </c>
      <c r="L20" s="59"/>
      <c r="M20" s="58">
        <f>F20*G20</f>
        <v>0</v>
      </c>
    </row>
    <row r="21" spans="1:13" ht="26.4">
      <c r="A21" s="54" t="s">
        <v>21</v>
      </c>
      <c r="B21" s="550" t="s">
        <v>108</v>
      </c>
      <c r="C21" s="38" t="s">
        <v>106</v>
      </c>
      <c r="D21" s="56" t="s">
        <v>756</v>
      </c>
      <c r="E21" s="550" t="s">
        <v>35</v>
      </c>
      <c r="F21" s="57">
        <v>1567</v>
      </c>
      <c r="G21" s="553"/>
      <c r="H21" s="59">
        <v>5879</v>
      </c>
      <c r="I21" s="59">
        <v>2500</v>
      </c>
      <c r="J21" s="59"/>
      <c r="K21" s="59">
        <v>4475</v>
      </c>
      <c r="L21" s="59" t="s">
        <v>36</v>
      </c>
      <c r="M21" s="58">
        <f>F21*G21</f>
        <v>0</v>
      </c>
    </row>
    <row r="22" spans="1:13" ht="66">
      <c r="A22" s="54" t="s">
        <v>23</v>
      </c>
      <c r="B22" s="550" t="s">
        <v>747</v>
      </c>
      <c r="C22" s="38" t="s">
        <v>748</v>
      </c>
      <c r="D22" s="38"/>
      <c r="E22" s="550" t="s">
        <v>35</v>
      </c>
      <c r="F22" s="551">
        <v>284</v>
      </c>
      <c r="G22" s="555"/>
      <c r="H22" s="59">
        <v>5879</v>
      </c>
      <c r="I22" s="59">
        <v>2500</v>
      </c>
      <c r="J22" s="59"/>
      <c r="K22" s="59">
        <v>4475</v>
      </c>
      <c r="L22" s="59" t="s">
        <v>36</v>
      </c>
      <c r="M22" s="58">
        <f>F22*G22</f>
        <v>0</v>
      </c>
    </row>
    <row r="23" spans="1:13" ht="66">
      <c r="A23" s="54" t="s">
        <v>24</v>
      </c>
      <c r="B23" s="550" t="s">
        <v>747</v>
      </c>
      <c r="C23" s="38" t="s">
        <v>748</v>
      </c>
      <c r="D23" s="38" t="s">
        <v>775</v>
      </c>
      <c r="E23" s="550" t="s">
        <v>35</v>
      </c>
      <c r="F23" s="551">
        <v>44</v>
      </c>
      <c r="G23" s="555"/>
      <c r="H23" s="59">
        <v>5879</v>
      </c>
      <c r="I23" s="59">
        <v>2500</v>
      </c>
      <c r="J23" s="59"/>
      <c r="K23" s="59">
        <v>4475</v>
      </c>
      <c r="L23" s="59" t="s">
        <v>36</v>
      </c>
      <c r="M23" s="58">
        <f>F23*G23</f>
        <v>0</v>
      </c>
    </row>
    <row r="24" spans="1:13" ht="66">
      <c r="A24" s="54" t="s">
        <v>27</v>
      </c>
      <c r="B24" s="550" t="s">
        <v>750</v>
      </c>
      <c r="C24" s="38" t="s">
        <v>749</v>
      </c>
      <c r="D24" s="38"/>
      <c r="E24" s="550" t="s">
        <v>35</v>
      </c>
      <c r="F24" s="551">
        <v>367</v>
      </c>
      <c r="G24" s="555"/>
      <c r="H24" s="59"/>
      <c r="I24" s="59"/>
      <c r="J24" s="59"/>
      <c r="K24" s="59"/>
      <c r="L24" s="59"/>
      <c r="M24" s="58">
        <f>F24*G24</f>
        <v>0</v>
      </c>
    </row>
    <row r="25" spans="1:13" s="31" customFormat="1" ht="17.100000000000001" customHeight="1">
      <c r="A25" s="32" t="s">
        <v>37</v>
      </c>
      <c r="B25" s="33"/>
      <c r="C25" s="34"/>
      <c r="D25" s="34"/>
      <c r="E25" s="33"/>
      <c r="F25" s="35"/>
      <c r="G25" s="36"/>
      <c r="H25" s="37">
        <v>2501</v>
      </c>
      <c r="I25" s="37"/>
      <c r="J25" s="37"/>
      <c r="K25" s="37"/>
      <c r="L25" s="37"/>
      <c r="M25" s="36">
        <f>SUM(M26:M26)</f>
        <v>0</v>
      </c>
    </row>
    <row r="26" spans="1:13" ht="29.25" customHeight="1">
      <c r="A26" s="54" t="s">
        <v>18</v>
      </c>
      <c r="B26" s="550" t="s">
        <v>116</v>
      </c>
      <c r="C26" s="56" t="s">
        <v>38</v>
      </c>
      <c r="D26" s="56"/>
      <c r="E26" s="550" t="s">
        <v>26</v>
      </c>
      <c r="F26" s="57">
        <v>2274</v>
      </c>
      <c r="G26" s="58"/>
      <c r="H26" s="59">
        <v>5880</v>
      </c>
      <c r="I26" s="59">
        <v>2501</v>
      </c>
      <c r="J26" s="59"/>
      <c r="K26" s="59">
        <v>5917</v>
      </c>
      <c r="L26" s="59"/>
      <c r="M26" s="58">
        <f>F26*G26</f>
        <v>0</v>
      </c>
    </row>
    <row r="27" spans="1:13" s="31" customFormat="1" ht="17.100000000000001" customHeight="1">
      <c r="A27" s="32" t="s">
        <v>93</v>
      </c>
      <c r="B27" s="33"/>
      <c r="C27" s="34"/>
      <c r="D27" s="34"/>
      <c r="E27" s="33"/>
      <c r="F27" s="35"/>
      <c r="G27" s="36"/>
      <c r="H27" s="37">
        <v>2503</v>
      </c>
      <c r="I27" s="37"/>
      <c r="J27" s="37"/>
      <c r="K27" s="37"/>
      <c r="L27" s="37"/>
      <c r="M27" s="36">
        <f>SUM(M28:M30)</f>
        <v>0</v>
      </c>
    </row>
    <row r="28" spans="1:13" ht="41.25" customHeight="1">
      <c r="A28" s="549" t="s">
        <v>18</v>
      </c>
      <c r="B28" s="550" t="s">
        <v>713</v>
      </c>
      <c r="C28" s="38" t="s">
        <v>714</v>
      </c>
      <c r="D28" s="38"/>
      <c r="E28" s="550" t="s">
        <v>35</v>
      </c>
      <c r="F28" s="551">
        <v>230</v>
      </c>
      <c r="G28" s="552"/>
      <c r="H28" s="59">
        <v>5886</v>
      </c>
      <c r="I28" s="59">
        <v>2503</v>
      </c>
      <c r="J28" s="59"/>
      <c r="K28" s="59">
        <v>6255</v>
      </c>
      <c r="L28" s="59"/>
      <c r="M28" s="58">
        <f>F28*G28</f>
        <v>0</v>
      </c>
    </row>
    <row r="29" spans="1:13" s="31" customFormat="1" ht="44.25" customHeight="1">
      <c r="A29" s="549" t="s">
        <v>21</v>
      </c>
      <c r="B29" s="550" t="s">
        <v>117</v>
      </c>
      <c r="C29" s="38" t="s">
        <v>118</v>
      </c>
      <c r="D29" s="38" t="s">
        <v>234</v>
      </c>
      <c r="E29" s="550" t="s">
        <v>26</v>
      </c>
      <c r="F29" s="551">
        <v>1687</v>
      </c>
      <c r="G29" s="552"/>
      <c r="H29" s="59">
        <v>5882</v>
      </c>
      <c r="I29" s="59">
        <v>2502</v>
      </c>
      <c r="J29" s="59"/>
      <c r="K29" s="59">
        <v>6223</v>
      </c>
      <c r="L29" s="59"/>
      <c r="M29" s="58">
        <f>F29*G29</f>
        <v>0</v>
      </c>
    </row>
    <row r="30" spans="1:13" s="31" customFormat="1" ht="44.25" customHeight="1">
      <c r="A30" s="549" t="s">
        <v>23</v>
      </c>
      <c r="B30" s="550" t="s">
        <v>119</v>
      </c>
      <c r="C30" s="38" t="s">
        <v>120</v>
      </c>
      <c r="D30" s="38"/>
      <c r="E30" s="550" t="s">
        <v>26</v>
      </c>
      <c r="F30" s="551">
        <v>80</v>
      </c>
      <c r="G30" s="552"/>
      <c r="H30" s="59">
        <v>5882</v>
      </c>
      <c r="I30" s="59">
        <v>2502</v>
      </c>
      <c r="J30" s="59"/>
      <c r="K30" s="59">
        <v>6223</v>
      </c>
      <c r="L30" s="59"/>
      <c r="M30" s="58">
        <f>F30*G30</f>
        <v>0</v>
      </c>
    </row>
    <row r="31" spans="1:13">
      <c r="A31" s="32" t="s">
        <v>39</v>
      </c>
      <c r="B31" s="33"/>
      <c r="C31" s="34"/>
      <c r="D31" s="34"/>
      <c r="E31" s="33"/>
      <c r="F31" s="35"/>
      <c r="G31" s="36"/>
      <c r="H31" s="37">
        <v>2503</v>
      </c>
      <c r="I31" s="37"/>
      <c r="J31" s="37"/>
      <c r="K31" s="37"/>
      <c r="L31" s="37"/>
      <c r="M31" s="36">
        <f>SUM(M32:M33)</f>
        <v>0</v>
      </c>
    </row>
    <row r="32" spans="1:13" s="31" customFormat="1" ht="27.75" customHeight="1">
      <c r="A32" s="54" t="s">
        <v>18</v>
      </c>
      <c r="B32" s="550" t="s">
        <v>122</v>
      </c>
      <c r="C32" s="56" t="s">
        <v>121</v>
      </c>
      <c r="D32" s="56" t="s">
        <v>40</v>
      </c>
      <c r="E32" s="550" t="s">
        <v>26</v>
      </c>
      <c r="F32" s="57">
        <v>410</v>
      </c>
      <c r="G32" s="58"/>
      <c r="H32" s="59">
        <v>5886</v>
      </c>
      <c r="I32" s="59">
        <v>2503</v>
      </c>
      <c r="J32" s="59"/>
      <c r="K32" s="59">
        <v>6255</v>
      </c>
      <c r="L32" s="59"/>
      <c r="M32" s="58">
        <f>F32*G32</f>
        <v>0</v>
      </c>
    </row>
    <row r="33" spans="1:13">
      <c r="A33" s="54" t="s">
        <v>21</v>
      </c>
      <c r="B33" s="550" t="s">
        <v>123</v>
      </c>
      <c r="C33" s="56" t="s">
        <v>41</v>
      </c>
      <c r="D33" s="56"/>
      <c r="E33" s="550" t="s">
        <v>26</v>
      </c>
      <c r="F33" s="57">
        <v>410</v>
      </c>
      <c r="G33" s="58"/>
      <c r="H33" s="59">
        <v>5933</v>
      </c>
      <c r="I33" s="59">
        <v>2503</v>
      </c>
      <c r="J33" s="59"/>
      <c r="K33" s="59">
        <v>6270</v>
      </c>
      <c r="L33" s="59"/>
      <c r="M33" s="58">
        <f>F33*G33</f>
        <v>0</v>
      </c>
    </row>
    <row r="34" spans="1:13">
      <c r="A34" s="32" t="s">
        <v>42</v>
      </c>
      <c r="B34" s="33"/>
      <c r="C34" s="34"/>
      <c r="D34" s="34"/>
      <c r="E34" s="33"/>
      <c r="F34" s="35"/>
      <c r="G34" s="36"/>
      <c r="H34" s="37">
        <v>2503</v>
      </c>
      <c r="I34" s="37"/>
      <c r="J34" s="37"/>
      <c r="K34" s="37"/>
      <c r="L34" s="37"/>
      <c r="M34" s="36">
        <f>SUM(M35:M38)</f>
        <v>0</v>
      </c>
    </row>
    <row r="35" spans="1:13" ht="26.4">
      <c r="A35" s="54" t="s">
        <v>18</v>
      </c>
      <c r="B35" s="550" t="s">
        <v>759</v>
      </c>
      <c r="C35" s="38" t="s">
        <v>758</v>
      </c>
      <c r="D35" s="56" t="s">
        <v>822</v>
      </c>
      <c r="E35" s="550" t="s">
        <v>43</v>
      </c>
      <c r="F35" s="551">
        <v>1476</v>
      </c>
      <c r="G35" s="552"/>
      <c r="H35" s="59">
        <v>5886</v>
      </c>
      <c r="I35" s="59">
        <v>2503</v>
      </c>
      <c r="J35" s="59"/>
      <c r="K35" s="59">
        <v>6255</v>
      </c>
      <c r="L35" s="59"/>
      <c r="M35" s="58">
        <f>F35*G35</f>
        <v>0</v>
      </c>
    </row>
    <row r="36" spans="1:13" ht="27.75" customHeight="1">
      <c r="A36" s="54" t="s">
        <v>21</v>
      </c>
      <c r="B36" s="550" t="s">
        <v>759</v>
      </c>
      <c r="C36" s="38" t="s">
        <v>272</v>
      </c>
      <c r="D36" s="56"/>
      <c r="E36" s="550" t="s">
        <v>43</v>
      </c>
      <c r="F36" s="551">
        <v>598</v>
      </c>
      <c r="G36" s="552"/>
      <c r="H36" s="59"/>
      <c r="I36" s="59"/>
      <c r="J36" s="59"/>
      <c r="K36" s="59"/>
      <c r="L36" s="59"/>
      <c r="M36" s="58">
        <f>F36*G36</f>
        <v>0</v>
      </c>
    </row>
    <row r="37" spans="1:13" ht="27.75" customHeight="1">
      <c r="A37" s="54" t="s">
        <v>23</v>
      </c>
      <c r="B37" s="550" t="s">
        <v>759</v>
      </c>
      <c r="C37" s="38" t="s">
        <v>757</v>
      </c>
      <c r="D37" s="56"/>
      <c r="E37" s="550" t="s">
        <v>43</v>
      </c>
      <c r="F37" s="551">
        <v>1705</v>
      </c>
      <c r="G37" s="552"/>
      <c r="H37" s="59"/>
      <c r="I37" s="59"/>
      <c r="J37" s="59"/>
      <c r="K37" s="59"/>
      <c r="L37" s="59"/>
      <c r="M37" s="58">
        <f>F37*G37</f>
        <v>0</v>
      </c>
    </row>
    <row r="38" spans="1:13" customFormat="1" ht="21" customHeight="1">
      <c r="A38" s="54" t="s">
        <v>24</v>
      </c>
      <c r="B38" s="556" t="s">
        <v>776</v>
      </c>
      <c r="C38" s="557" t="s">
        <v>273</v>
      </c>
      <c r="D38" s="557" t="s">
        <v>274</v>
      </c>
      <c r="E38" s="556" t="s">
        <v>43</v>
      </c>
      <c r="F38" s="551">
        <v>1107</v>
      </c>
      <c r="G38" s="552"/>
      <c r="H38" s="558"/>
      <c r="I38" s="558"/>
      <c r="J38" s="558"/>
      <c r="K38" s="558"/>
      <c r="L38" s="558"/>
      <c r="M38" s="58">
        <f>F38*G38</f>
        <v>0</v>
      </c>
    </row>
    <row r="39" spans="1:13" s="31" customFormat="1">
      <c r="A39" s="32" t="s">
        <v>44</v>
      </c>
      <c r="B39" s="33"/>
      <c r="C39" s="34"/>
      <c r="D39" s="34"/>
      <c r="E39" s="33"/>
      <c r="F39" s="35"/>
      <c r="G39" s="36"/>
      <c r="H39" s="37">
        <v>2504</v>
      </c>
      <c r="I39" s="37"/>
      <c r="J39" s="37"/>
      <c r="K39" s="37"/>
      <c r="L39" s="37"/>
      <c r="M39" s="36">
        <f>SUM(M40,M43,M53,M49,M58)</f>
        <v>0</v>
      </c>
    </row>
    <row r="40" spans="1:13" s="31" customFormat="1">
      <c r="A40" s="32" t="s">
        <v>45</v>
      </c>
      <c r="B40" s="33"/>
      <c r="C40" s="34"/>
      <c r="D40" s="34"/>
      <c r="E40" s="33"/>
      <c r="F40" s="35"/>
      <c r="G40" s="36"/>
      <c r="H40" s="37">
        <v>2505</v>
      </c>
      <c r="I40" s="37"/>
      <c r="J40" s="37"/>
      <c r="K40" s="37"/>
      <c r="L40" s="37"/>
      <c r="M40" s="36">
        <f>SUM(M41:M42)</f>
        <v>0</v>
      </c>
    </row>
    <row r="41" spans="1:13" ht="50.25" customHeight="1">
      <c r="A41" s="549" t="s">
        <v>18</v>
      </c>
      <c r="B41" s="550" t="s">
        <v>124</v>
      </c>
      <c r="C41" s="38" t="s">
        <v>125</v>
      </c>
      <c r="D41" s="38" t="s">
        <v>233</v>
      </c>
      <c r="E41" s="550" t="s">
        <v>35</v>
      </c>
      <c r="F41" s="551">
        <v>711</v>
      </c>
      <c r="G41" s="552"/>
      <c r="H41" s="559">
        <v>5883</v>
      </c>
      <c r="I41" s="559">
        <v>2502</v>
      </c>
      <c r="J41" s="559"/>
      <c r="K41" s="559">
        <v>6180</v>
      </c>
      <c r="L41" s="559"/>
      <c r="M41" s="552">
        <f>F41*G41</f>
        <v>0</v>
      </c>
    </row>
    <row r="42" spans="1:13" ht="41.25" customHeight="1">
      <c r="A42" s="549" t="s">
        <v>21</v>
      </c>
      <c r="B42" s="550" t="s">
        <v>716</v>
      </c>
      <c r="C42" s="38" t="s">
        <v>715</v>
      </c>
      <c r="D42" s="56"/>
      <c r="E42" s="550" t="s">
        <v>26</v>
      </c>
      <c r="F42" s="57">
        <v>1886</v>
      </c>
      <c r="G42" s="58"/>
      <c r="H42" s="59">
        <v>5942</v>
      </c>
      <c r="I42" s="59">
        <v>2505</v>
      </c>
      <c r="J42" s="59"/>
      <c r="K42" s="59">
        <v>4074</v>
      </c>
      <c r="L42" s="59" t="s">
        <v>46</v>
      </c>
      <c r="M42" s="58">
        <f>F42*G42</f>
        <v>0</v>
      </c>
    </row>
    <row r="43" spans="1:13">
      <c r="A43" s="32" t="s">
        <v>47</v>
      </c>
      <c r="B43" s="33"/>
      <c r="C43" s="34"/>
      <c r="D43" s="34"/>
      <c r="E43" s="33"/>
      <c r="F43" s="35"/>
      <c r="G43" s="58"/>
      <c r="H43" s="37">
        <v>2506</v>
      </c>
      <c r="I43" s="37"/>
      <c r="J43" s="37"/>
      <c r="K43" s="37"/>
      <c r="L43" s="37"/>
      <c r="M43" s="36">
        <f>SUM(M45:M48)</f>
        <v>0</v>
      </c>
    </row>
    <row r="44" spans="1:13" ht="26.4">
      <c r="A44" s="560" t="s">
        <v>18</v>
      </c>
      <c r="B44" s="561" t="s">
        <v>823</v>
      </c>
      <c r="C44" s="562" t="s">
        <v>824</v>
      </c>
      <c r="D44" s="562" t="s">
        <v>825</v>
      </c>
      <c r="E44" s="561" t="s">
        <v>35</v>
      </c>
      <c r="F44" s="563">
        <v>54</v>
      </c>
      <c r="G44" s="58"/>
      <c r="H44" s="564"/>
      <c r="I44" s="564"/>
      <c r="J44" s="565"/>
      <c r="K44" s="564"/>
      <c r="L44" s="565"/>
      <c r="M44" s="58">
        <f>F44*G44</f>
        <v>0</v>
      </c>
    </row>
    <row r="45" spans="1:13" ht="54" customHeight="1">
      <c r="A45" s="54" t="s">
        <v>21</v>
      </c>
      <c r="B45" s="550" t="s">
        <v>718</v>
      </c>
      <c r="C45" s="56" t="s">
        <v>719</v>
      </c>
      <c r="D45" s="56" t="s">
        <v>720</v>
      </c>
      <c r="E45" s="550" t="s">
        <v>26</v>
      </c>
      <c r="F45" s="57">
        <v>350</v>
      </c>
      <c r="G45" s="58"/>
      <c r="H45" s="59">
        <v>5890</v>
      </c>
      <c r="I45" s="59">
        <v>2506</v>
      </c>
      <c r="J45" s="59"/>
      <c r="K45" s="59">
        <v>6862</v>
      </c>
      <c r="L45" s="59"/>
      <c r="M45" s="58">
        <f>F45*G45</f>
        <v>0</v>
      </c>
    </row>
    <row r="46" spans="1:13" ht="54" customHeight="1">
      <c r="A46" s="560" t="s">
        <v>23</v>
      </c>
      <c r="B46" s="550" t="s">
        <v>128</v>
      </c>
      <c r="C46" s="56" t="s">
        <v>717</v>
      </c>
      <c r="D46" s="56"/>
      <c r="E46" s="550" t="s">
        <v>26</v>
      </c>
      <c r="F46" s="57">
        <v>1750</v>
      </c>
      <c r="G46" s="58"/>
      <c r="H46" s="59">
        <v>5890</v>
      </c>
      <c r="I46" s="59">
        <v>2506</v>
      </c>
      <c r="J46" s="59"/>
      <c r="K46" s="59">
        <v>6862</v>
      </c>
      <c r="L46" s="59"/>
      <c r="M46" s="58">
        <f>F46*G46</f>
        <v>0</v>
      </c>
    </row>
    <row r="47" spans="1:13" ht="31.5" customHeight="1">
      <c r="A47" s="54" t="s">
        <v>24</v>
      </c>
      <c r="B47" s="550" t="s">
        <v>132</v>
      </c>
      <c r="C47" s="56" t="s">
        <v>49</v>
      </c>
      <c r="D47" s="56"/>
      <c r="E47" s="550" t="s">
        <v>26</v>
      </c>
      <c r="F47" s="57">
        <f>F12</f>
        <v>4</v>
      </c>
      <c r="G47" s="58"/>
      <c r="H47" s="59">
        <v>5936</v>
      </c>
      <c r="I47" s="59">
        <v>2506</v>
      </c>
      <c r="J47" s="59"/>
      <c r="K47" s="59">
        <v>7019</v>
      </c>
      <c r="L47" s="59"/>
      <c r="M47" s="58">
        <f>F47*G47</f>
        <v>0</v>
      </c>
    </row>
    <row r="48" spans="1:13" ht="39.6">
      <c r="A48" s="560" t="s">
        <v>27</v>
      </c>
      <c r="B48" s="550" t="s">
        <v>131</v>
      </c>
      <c r="C48" s="56" t="s">
        <v>48</v>
      </c>
      <c r="D48" s="56"/>
      <c r="E48" s="550" t="s">
        <v>26</v>
      </c>
      <c r="F48" s="57">
        <f>F14</f>
        <v>200</v>
      </c>
      <c r="G48" s="58"/>
      <c r="H48" s="59">
        <v>5937</v>
      </c>
      <c r="I48" s="59">
        <v>2506</v>
      </c>
      <c r="J48" s="59"/>
      <c r="K48" s="59">
        <v>7030</v>
      </c>
      <c r="L48" s="59"/>
      <c r="M48" s="58">
        <f>F48*G48</f>
        <v>0</v>
      </c>
    </row>
    <row r="49" spans="1:13" s="31" customFormat="1" ht="17.100000000000001" customHeight="1">
      <c r="A49" s="32" t="s">
        <v>129</v>
      </c>
      <c r="B49" s="33"/>
      <c r="C49" s="34"/>
      <c r="D49" s="56"/>
      <c r="E49" s="33"/>
      <c r="F49" s="35"/>
      <c r="G49" s="36"/>
      <c r="H49" s="37">
        <v>2508</v>
      </c>
      <c r="I49" s="37"/>
      <c r="J49" s="37"/>
      <c r="K49" s="37"/>
      <c r="L49" s="37"/>
      <c r="M49" s="36">
        <f>SUM(M50:M52)</f>
        <v>0</v>
      </c>
    </row>
    <row r="50" spans="1:13" s="31" customFormat="1" ht="39.6">
      <c r="A50" s="54" t="s">
        <v>18</v>
      </c>
      <c r="B50" s="550" t="s">
        <v>133</v>
      </c>
      <c r="C50" s="56" t="s">
        <v>134</v>
      </c>
      <c r="D50" s="56" t="s">
        <v>826</v>
      </c>
      <c r="E50" s="550" t="s">
        <v>26</v>
      </c>
      <c r="F50" s="57">
        <v>88</v>
      </c>
      <c r="G50" s="58"/>
      <c r="H50" s="59"/>
      <c r="I50" s="59"/>
      <c r="J50" s="59"/>
      <c r="K50" s="59"/>
      <c r="L50" s="59"/>
      <c r="M50" s="58">
        <f>F50*G50</f>
        <v>0</v>
      </c>
    </row>
    <row r="51" spans="1:13" s="31" customFormat="1" ht="39.6">
      <c r="A51" s="54" t="s">
        <v>21</v>
      </c>
      <c r="B51" s="550" t="s">
        <v>130</v>
      </c>
      <c r="C51" s="56" t="s">
        <v>136</v>
      </c>
      <c r="D51" s="56" t="s">
        <v>137</v>
      </c>
      <c r="E51" s="550" t="s">
        <v>26</v>
      </c>
      <c r="F51" s="57">
        <v>26</v>
      </c>
      <c r="G51" s="58"/>
      <c r="H51" s="59"/>
      <c r="I51" s="59"/>
      <c r="J51" s="59"/>
      <c r="K51" s="59"/>
      <c r="L51" s="59"/>
      <c r="M51" s="58">
        <f>F51*G51</f>
        <v>0</v>
      </c>
    </row>
    <row r="52" spans="1:13" s="31" customFormat="1" ht="26.4">
      <c r="A52" s="54" t="s">
        <v>23</v>
      </c>
      <c r="B52" s="550" t="s">
        <v>135</v>
      </c>
      <c r="C52" s="56" t="s">
        <v>777</v>
      </c>
      <c r="D52" s="56"/>
      <c r="E52" s="550" t="s">
        <v>26</v>
      </c>
      <c r="F52" s="57">
        <v>114</v>
      </c>
      <c r="G52" s="58"/>
      <c r="H52" s="59"/>
      <c r="I52" s="59"/>
      <c r="J52" s="59"/>
      <c r="K52" s="59"/>
      <c r="L52" s="59"/>
      <c r="M52" s="58">
        <f>F52*G52</f>
        <v>0</v>
      </c>
    </row>
    <row r="53" spans="1:13" s="31" customFormat="1">
      <c r="A53" s="32" t="s">
        <v>50</v>
      </c>
      <c r="B53" s="550"/>
      <c r="C53" s="56"/>
      <c r="D53" s="56"/>
      <c r="E53" s="550"/>
      <c r="F53" s="57"/>
      <c r="G53" s="58"/>
      <c r="H53" s="59"/>
      <c r="I53" s="59"/>
      <c r="J53" s="59"/>
      <c r="K53" s="59"/>
      <c r="L53" s="59"/>
      <c r="M53" s="36">
        <f>SUM(M54:M57)</f>
        <v>0</v>
      </c>
    </row>
    <row r="54" spans="1:13" ht="51.75" customHeight="1">
      <c r="A54" s="54" t="s">
        <v>18</v>
      </c>
      <c r="B54" s="550" t="s">
        <v>139</v>
      </c>
      <c r="C54" s="56" t="s">
        <v>141</v>
      </c>
      <c r="D54" s="38" t="s">
        <v>138</v>
      </c>
      <c r="E54" s="550" t="s">
        <v>31</v>
      </c>
      <c r="F54" s="57">
        <v>470</v>
      </c>
      <c r="G54" s="58"/>
      <c r="H54" s="59">
        <v>5943</v>
      </c>
      <c r="I54" s="59">
        <v>2508</v>
      </c>
      <c r="J54" s="59"/>
      <c r="K54" s="59">
        <v>7359</v>
      </c>
      <c r="L54" s="59"/>
      <c r="M54" s="58">
        <f>F54*G54</f>
        <v>0</v>
      </c>
    </row>
    <row r="55" spans="1:13" ht="45" customHeight="1">
      <c r="A55" s="549" t="s">
        <v>21</v>
      </c>
      <c r="B55" s="550" t="s">
        <v>140</v>
      </c>
      <c r="C55" s="56" t="s">
        <v>142</v>
      </c>
      <c r="D55" s="56"/>
      <c r="E55" s="550" t="s">
        <v>31</v>
      </c>
      <c r="F55" s="57">
        <v>25</v>
      </c>
      <c r="G55" s="58"/>
      <c r="H55" s="59">
        <v>5896</v>
      </c>
      <c r="I55" s="59">
        <v>2508</v>
      </c>
      <c r="J55" s="59"/>
      <c r="K55" s="59">
        <v>7417</v>
      </c>
      <c r="L55" s="59"/>
      <c r="M55" s="58">
        <f>F55*G55</f>
        <v>0</v>
      </c>
    </row>
    <row r="56" spans="1:13" s="31" customFormat="1" ht="44.25" customHeight="1">
      <c r="A56" s="54" t="s">
        <v>23</v>
      </c>
      <c r="B56" s="550" t="s">
        <v>144</v>
      </c>
      <c r="C56" s="38" t="s">
        <v>143</v>
      </c>
      <c r="D56" s="38"/>
      <c r="E56" s="550" t="s">
        <v>31</v>
      </c>
      <c r="F56" s="551">
        <v>6</v>
      </c>
      <c r="G56" s="552"/>
      <c r="H56" s="39"/>
      <c r="I56" s="39"/>
      <c r="J56" s="39"/>
      <c r="K56" s="39"/>
      <c r="L56" s="39"/>
      <c r="M56" s="552">
        <f>F56*G56</f>
        <v>0</v>
      </c>
    </row>
    <row r="57" spans="1:13" customFormat="1" ht="39.6">
      <c r="A57" s="549" t="s">
        <v>24</v>
      </c>
      <c r="B57" s="556" t="s">
        <v>778</v>
      </c>
      <c r="C57" s="566" t="s">
        <v>270</v>
      </c>
      <c r="D57" s="557" t="s">
        <v>271</v>
      </c>
      <c r="E57" s="556" t="s">
        <v>31</v>
      </c>
      <c r="F57" s="567">
        <v>57</v>
      </c>
      <c r="G57" s="552"/>
      <c r="H57" s="568"/>
      <c r="I57" s="568"/>
      <c r="J57" s="568"/>
      <c r="K57" s="568"/>
      <c r="L57" s="568"/>
      <c r="M57" s="552">
        <f>F57*G57</f>
        <v>0</v>
      </c>
    </row>
    <row r="58" spans="1:13" s="31" customFormat="1">
      <c r="A58" s="32" t="s">
        <v>145</v>
      </c>
      <c r="B58" s="550"/>
      <c r="C58" s="56"/>
      <c r="D58" s="56"/>
      <c r="E58" s="550"/>
      <c r="F58" s="57"/>
      <c r="G58" s="58"/>
      <c r="H58" s="59"/>
      <c r="I58" s="59"/>
      <c r="J58" s="59"/>
      <c r="K58" s="59"/>
      <c r="L58" s="59"/>
      <c r="M58" s="36">
        <f>SUM(M59:M60)</f>
        <v>0</v>
      </c>
    </row>
    <row r="59" spans="1:13" s="31" customFormat="1" ht="39.6">
      <c r="A59" s="549" t="s">
        <v>18</v>
      </c>
      <c r="B59" s="550" t="s">
        <v>148</v>
      </c>
      <c r="C59" s="56" t="s">
        <v>149</v>
      </c>
      <c r="D59" s="56"/>
      <c r="E59" s="550" t="s">
        <v>35</v>
      </c>
      <c r="F59" s="57">
        <v>5.3</v>
      </c>
      <c r="G59" s="58"/>
      <c r="H59" s="59"/>
      <c r="I59" s="59"/>
      <c r="J59" s="59"/>
      <c r="K59" s="59"/>
      <c r="L59" s="59"/>
      <c r="M59" s="552">
        <f>F59*G59</f>
        <v>0</v>
      </c>
    </row>
    <row r="60" spans="1:13" s="31" customFormat="1" ht="39.6">
      <c r="A60" s="549" t="s">
        <v>21</v>
      </c>
      <c r="B60" s="550" t="s">
        <v>146</v>
      </c>
      <c r="C60" s="56" t="s">
        <v>147</v>
      </c>
      <c r="D60" s="56"/>
      <c r="E60" s="550" t="s">
        <v>35</v>
      </c>
      <c r="F60" s="57">
        <v>6.2</v>
      </c>
      <c r="G60" s="58"/>
      <c r="H60" s="59"/>
      <c r="I60" s="59"/>
      <c r="J60" s="59"/>
      <c r="K60" s="59"/>
      <c r="L60" s="59"/>
      <c r="M60" s="552">
        <f>F60*G60</f>
        <v>0</v>
      </c>
    </row>
    <row r="61" spans="1:13" s="31" customFormat="1">
      <c r="A61" s="32" t="s">
        <v>51</v>
      </c>
      <c r="B61" s="33"/>
      <c r="C61" s="34"/>
      <c r="D61" s="34"/>
      <c r="E61" s="33"/>
      <c r="F61" s="35"/>
      <c r="G61" s="36"/>
      <c r="H61" s="37">
        <v>2702</v>
      </c>
      <c r="I61" s="37"/>
      <c r="J61" s="37"/>
      <c r="K61" s="37"/>
      <c r="L61" s="37"/>
      <c r="M61" s="36">
        <f>M64+M67+M80+M62</f>
        <v>0</v>
      </c>
    </row>
    <row r="62" spans="1:13" ht="20.399999999999999" customHeight="1">
      <c r="A62" s="32" t="s">
        <v>235</v>
      </c>
      <c r="B62" s="33"/>
      <c r="C62" s="34"/>
      <c r="D62" s="34"/>
      <c r="E62" s="33"/>
      <c r="F62" s="35"/>
      <c r="G62" s="36"/>
      <c r="H62" s="37"/>
      <c r="I62" s="37"/>
      <c r="J62" s="37"/>
      <c r="K62" s="37"/>
      <c r="L62" s="37"/>
      <c r="M62" s="36">
        <f>SUM(M63:M63)</f>
        <v>0</v>
      </c>
    </row>
    <row r="63" spans="1:13" ht="56.25" customHeight="1">
      <c r="A63" s="549" t="s">
        <v>18</v>
      </c>
      <c r="B63" s="550" t="s">
        <v>779</v>
      </c>
      <c r="C63" s="38" t="s">
        <v>780</v>
      </c>
      <c r="D63" s="38" t="s">
        <v>781</v>
      </c>
      <c r="E63" s="550" t="s">
        <v>31</v>
      </c>
      <c r="F63" s="57">
        <v>79</v>
      </c>
      <c r="G63" s="58"/>
      <c r="H63" s="59"/>
      <c r="I63" s="59"/>
      <c r="J63" s="59"/>
      <c r="K63" s="59"/>
      <c r="L63" s="59"/>
      <c r="M63" s="58">
        <f>F63*G63</f>
        <v>0</v>
      </c>
    </row>
    <row r="64" spans="1:13">
      <c r="A64" s="32" t="s">
        <v>52</v>
      </c>
      <c r="B64" s="33"/>
      <c r="C64" s="34"/>
      <c r="D64" s="34"/>
      <c r="E64" s="33"/>
      <c r="F64" s="35"/>
      <c r="G64" s="36"/>
      <c r="H64" s="37">
        <v>2703</v>
      </c>
      <c r="I64" s="37"/>
      <c r="J64" s="37"/>
      <c r="K64" s="37"/>
      <c r="L64" s="37"/>
      <c r="M64" s="36">
        <f>SUM(M65:M66)</f>
        <v>0</v>
      </c>
    </row>
    <row r="65" spans="1:13" s="31" customFormat="1" ht="55.5" customHeight="1">
      <c r="A65" s="549" t="s">
        <v>18</v>
      </c>
      <c r="B65" s="550" t="s">
        <v>782</v>
      </c>
      <c r="C65" s="38" t="s">
        <v>53</v>
      </c>
      <c r="D65" s="38" t="s">
        <v>54</v>
      </c>
      <c r="E65" s="550" t="s">
        <v>31</v>
      </c>
      <c r="F65" s="551">
        <v>142</v>
      </c>
      <c r="G65" s="552"/>
      <c r="H65" s="39">
        <v>6480</v>
      </c>
      <c r="I65" s="39">
        <v>2703</v>
      </c>
      <c r="J65" s="39"/>
      <c r="K65" s="39">
        <v>4371</v>
      </c>
      <c r="L65" s="39" t="s">
        <v>55</v>
      </c>
      <c r="M65" s="552">
        <f>F65*G65</f>
        <v>0</v>
      </c>
    </row>
    <row r="66" spans="1:13" ht="31.5" customHeight="1">
      <c r="A66" s="549" t="s">
        <v>21</v>
      </c>
      <c r="B66" s="550" t="s">
        <v>783</v>
      </c>
      <c r="C66" s="38" t="s">
        <v>56</v>
      </c>
      <c r="D66" s="38"/>
      <c r="E66" s="550" t="s">
        <v>35</v>
      </c>
      <c r="F66" s="551">
        <v>44</v>
      </c>
      <c r="G66" s="552"/>
      <c r="H66" s="39">
        <v>6480</v>
      </c>
      <c r="I66" s="39">
        <v>2703</v>
      </c>
      <c r="J66" s="39"/>
      <c r="K66" s="39">
        <v>4371</v>
      </c>
      <c r="L66" s="39" t="s">
        <v>55</v>
      </c>
      <c r="M66" s="552">
        <f>F66*G66</f>
        <v>0</v>
      </c>
    </row>
    <row r="67" spans="1:13">
      <c r="A67" s="32" t="s">
        <v>57</v>
      </c>
      <c r="B67" s="33"/>
      <c r="C67" s="34"/>
      <c r="D67" s="34"/>
      <c r="E67" s="33"/>
      <c r="F67" s="35"/>
      <c r="G67" s="36"/>
      <c r="H67" s="37">
        <v>2704</v>
      </c>
      <c r="I67" s="37"/>
      <c r="J67" s="37"/>
      <c r="K67" s="37"/>
      <c r="L67" s="37"/>
      <c r="M67" s="36">
        <f>SUM(M68:M79)</f>
        <v>0</v>
      </c>
    </row>
    <row r="68" spans="1:13" ht="55.5" customHeight="1">
      <c r="A68" s="549" t="s">
        <v>18</v>
      </c>
      <c r="B68" s="550" t="s">
        <v>785</v>
      </c>
      <c r="C68" s="38" t="s">
        <v>784</v>
      </c>
      <c r="D68" s="56"/>
      <c r="E68" s="55" t="s">
        <v>31</v>
      </c>
      <c r="F68" s="57">
        <v>181</v>
      </c>
      <c r="G68" s="58"/>
      <c r="H68" s="59">
        <v>6486</v>
      </c>
      <c r="I68" s="59">
        <v>2704</v>
      </c>
      <c r="J68" s="59"/>
      <c r="K68" s="59">
        <v>10769</v>
      </c>
      <c r="L68" s="59"/>
      <c r="M68" s="58">
        <f t="shared" ref="M68:M79" si="1">F68*G68</f>
        <v>0</v>
      </c>
    </row>
    <row r="69" spans="1:13" ht="55.5" customHeight="1">
      <c r="A69" s="549" t="s">
        <v>21</v>
      </c>
      <c r="B69" s="550" t="s">
        <v>786</v>
      </c>
      <c r="C69" s="38" t="s">
        <v>787</v>
      </c>
      <c r="D69" s="56"/>
      <c r="E69" s="55" t="s">
        <v>31</v>
      </c>
      <c r="F69" s="57">
        <v>60</v>
      </c>
      <c r="G69" s="58"/>
      <c r="H69" s="59">
        <v>6486</v>
      </c>
      <c r="I69" s="59">
        <v>2704</v>
      </c>
      <c r="J69" s="59"/>
      <c r="K69" s="59">
        <v>10769</v>
      </c>
      <c r="L69" s="59"/>
      <c r="M69" s="58">
        <f t="shared" si="1"/>
        <v>0</v>
      </c>
    </row>
    <row r="70" spans="1:13" ht="55.5" customHeight="1">
      <c r="A70" s="549" t="s">
        <v>23</v>
      </c>
      <c r="B70" s="550" t="s">
        <v>866</v>
      </c>
      <c r="C70" s="38" t="s">
        <v>867</v>
      </c>
      <c r="D70" s="56"/>
      <c r="E70" s="55" t="s">
        <v>31</v>
      </c>
      <c r="F70" s="57">
        <v>13</v>
      </c>
      <c r="G70" s="58"/>
      <c r="H70" s="59"/>
      <c r="I70" s="59"/>
      <c r="J70" s="59"/>
      <c r="K70" s="59"/>
      <c r="L70" s="59"/>
      <c r="M70" s="58">
        <f t="shared" si="1"/>
        <v>0</v>
      </c>
    </row>
    <row r="71" spans="1:13" ht="37.5" customHeight="1">
      <c r="A71" s="549" t="s">
        <v>24</v>
      </c>
      <c r="B71" s="55" t="s">
        <v>150</v>
      </c>
      <c r="C71" s="56" t="s">
        <v>258</v>
      </c>
      <c r="D71" s="56"/>
      <c r="E71" s="55" t="s">
        <v>31</v>
      </c>
      <c r="F71" s="57">
        <v>129</v>
      </c>
      <c r="G71" s="58"/>
      <c r="H71" s="59">
        <v>6486</v>
      </c>
      <c r="I71" s="59">
        <v>2704</v>
      </c>
      <c r="J71" s="59"/>
      <c r="K71" s="59">
        <v>10769</v>
      </c>
      <c r="L71" s="59"/>
      <c r="M71" s="58">
        <f t="shared" si="1"/>
        <v>0</v>
      </c>
    </row>
    <row r="72" spans="1:13" s="31" customFormat="1" ht="47.25" customHeight="1">
      <c r="A72" s="549" t="s">
        <v>27</v>
      </c>
      <c r="B72" s="550" t="s">
        <v>151</v>
      </c>
      <c r="C72" s="38" t="s">
        <v>58</v>
      </c>
      <c r="D72" s="38" t="s">
        <v>59</v>
      </c>
      <c r="E72" s="55" t="s">
        <v>31</v>
      </c>
      <c r="F72" s="57">
        <v>32</v>
      </c>
      <c r="G72" s="58"/>
      <c r="H72" s="59"/>
      <c r="I72" s="59"/>
      <c r="J72" s="59"/>
      <c r="K72" s="59"/>
      <c r="L72" s="59"/>
      <c r="M72" s="58">
        <f t="shared" si="1"/>
        <v>0</v>
      </c>
    </row>
    <row r="73" spans="1:13" s="31" customFormat="1" ht="47.25" customHeight="1">
      <c r="A73" s="549" t="s">
        <v>29</v>
      </c>
      <c r="B73" s="550" t="s">
        <v>827</v>
      </c>
      <c r="C73" s="38" t="s">
        <v>828</v>
      </c>
      <c r="D73" s="38"/>
      <c r="E73" s="55" t="s">
        <v>31</v>
      </c>
      <c r="F73" s="57">
        <v>24</v>
      </c>
      <c r="G73" s="58"/>
      <c r="H73" s="59"/>
      <c r="I73" s="59"/>
      <c r="J73" s="59"/>
      <c r="K73" s="59"/>
      <c r="L73" s="59"/>
      <c r="M73" s="58">
        <f t="shared" si="1"/>
        <v>0</v>
      </c>
    </row>
    <row r="74" spans="1:13" s="31" customFormat="1" ht="47.25" customHeight="1">
      <c r="A74" s="549" t="s">
        <v>30</v>
      </c>
      <c r="B74" s="550" t="s">
        <v>788</v>
      </c>
      <c r="C74" s="38" t="s">
        <v>761</v>
      </c>
      <c r="D74" s="38"/>
      <c r="E74" s="550" t="s">
        <v>22</v>
      </c>
      <c r="F74" s="551">
        <v>4</v>
      </c>
      <c r="G74" s="552"/>
      <c r="H74" s="39"/>
      <c r="I74" s="39"/>
      <c r="J74" s="39"/>
      <c r="K74" s="39"/>
      <c r="L74" s="39"/>
      <c r="M74" s="552">
        <f t="shared" si="1"/>
        <v>0</v>
      </c>
    </row>
    <row r="75" spans="1:13" s="31" customFormat="1" ht="47.25" customHeight="1">
      <c r="A75" s="549" t="s">
        <v>227</v>
      </c>
      <c r="B75" s="550" t="s">
        <v>788</v>
      </c>
      <c r="C75" s="38" t="s">
        <v>159</v>
      </c>
      <c r="D75" s="38" t="s">
        <v>160</v>
      </c>
      <c r="E75" s="550" t="s">
        <v>22</v>
      </c>
      <c r="F75" s="551">
        <v>10</v>
      </c>
      <c r="G75" s="552"/>
      <c r="H75" s="39"/>
      <c r="I75" s="39"/>
      <c r="J75" s="39"/>
      <c r="K75" s="39"/>
      <c r="L75" s="39"/>
      <c r="M75" s="552">
        <f t="shared" si="1"/>
        <v>0</v>
      </c>
    </row>
    <row r="76" spans="1:13" s="31" customFormat="1" ht="47.25" customHeight="1">
      <c r="A76" s="549" t="s">
        <v>228</v>
      </c>
      <c r="B76" s="550" t="s">
        <v>153</v>
      </c>
      <c r="C76" s="38" t="s">
        <v>154</v>
      </c>
      <c r="D76" s="38"/>
      <c r="E76" s="55" t="s">
        <v>31</v>
      </c>
      <c r="F76" s="57">
        <v>246</v>
      </c>
      <c r="G76" s="58"/>
      <c r="H76" s="59"/>
      <c r="I76" s="59"/>
      <c r="J76" s="59"/>
      <c r="K76" s="59"/>
      <c r="L76" s="59"/>
      <c r="M76" s="58">
        <f t="shared" si="1"/>
        <v>0</v>
      </c>
    </row>
    <row r="77" spans="1:13" ht="26.4">
      <c r="A77" s="549" t="s">
        <v>229</v>
      </c>
      <c r="B77" s="55" t="s">
        <v>152</v>
      </c>
      <c r="C77" s="56" t="s">
        <v>60</v>
      </c>
      <c r="D77" s="56"/>
      <c r="E77" s="55" t="s">
        <v>31</v>
      </c>
      <c r="F77" s="57">
        <v>62</v>
      </c>
      <c r="G77" s="58"/>
      <c r="H77" s="59">
        <v>6486</v>
      </c>
      <c r="I77" s="59">
        <v>2704</v>
      </c>
      <c r="J77" s="59"/>
      <c r="K77" s="59">
        <v>10769</v>
      </c>
      <c r="L77" s="59"/>
      <c r="M77" s="58">
        <f t="shared" si="1"/>
        <v>0</v>
      </c>
    </row>
    <row r="78" spans="1:13">
      <c r="A78" s="549" t="s">
        <v>32</v>
      </c>
      <c r="B78" s="55" t="s">
        <v>152</v>
      </c>
      <c r="C78" s="56" t="s">
        <v>762</v>
      </c>
      <c r="D78" s="56"/>
      <c r="E78" s="55" t="s">
        <v>22</v>
      </c>
      <c r="F78" s="57">
        <v>24</v>
      </c>
      <c r="G78" s="58"/>
      <c r="H78" s="59">
        <v>6486</v>
      </c>
      <c r="I78" s="59">
        <v>2704</v>
      </c>
      <c r="J78" s="59"/>
      <c r="K78" s="59">
        <v>10769</v>
      </c>
      <c r="L78" s="59"/>
      <c r="M78" s="58">
        <f t="shared" si="1"/>
        <v>0</v>
      </c>
    </row>
    <row r="79" spans="1:13">
      <c r="A79" s="549" t="s">
        <v>247</v>
      </c>
      <c r="B79" s="55" t="s">
        <v>155</v>
      </c>
      <c r="C79" s="56" t="s">
        <v>61</v>
      </c>
      <c r="D79" s="56"/>
      <c r="E79" s="55" t="s">
        <v>31</v>
      </c>
      <c r="F79" s="57">
        <v>307</v>
      </c>
      <c r="G79" s="58"/>
      <c r="H79" s="59">
        <v>6486</v>
      </c>
      <c r="I79" s="59">
        <v>2704</v>
      </c>
      <c r="J79" s="59"/>
      <c r="K79" s="59">
        <v>10769</v>
      </c>
      <c r="L79" s="59"/>
      <c r="M79" s="58">
        <f t="shared" si="1"/>
        <v>0</v>
      </c>
    </row>
    <row r="80" spans="1:13">
      <c r="A80" s="32" t="s">
        <v>62</v>
      </c>
      <c r="B80" s="33"/>
      <c r="C80" s="34"/>
      <c r="D80" s="34"/>
      <c r="E80" s="33"/>
      <c r="F80" s="35"/>
      <c r="G80" s="36"/>
      <c r="H80" s="37">
        <v>2705</v>
      </c>
      <c r="I80" s="37"/>
      <c r="J80" s="37"/>
      <c r="K80" s="37"/>
      <c r="L80" s="37"/>
      <c r="M80" s="36">
        <f>SUM(M81:M87)</f>
        <v>0</v>
      </c>
    </row>
    <row r="81" spans="1:13" ht="39.6">
      <c r="A81" s="54" t="s">
        <v>18</v>
      </c>
      <c r="B81" s="55" t="s">
        <v>789</v>
      </c>
      <c r="C81" s="56" t="s">
        <v>790</v>
      </c>
      <c r="D81" s="38" t="s">
        <v>63</v>
      </c>
      <c r="E81" s="55" t="s">
        <v>22</v>
      </c>
      <c r="F81" s="57">
        <v>12</v>
      </c>
      <c r="G81" s="58"/>
      <c r="H81" s="59">
        <v>6482</v>
      </c>
      <c r="I81" s="59">
        <v>2704</v>
      </c>
      <c r="J81" s="59"/>
      <c r="K81" s="59">
        <v>10613</v>
      </c>
      <c r="L81" s="59"/>
      <c r="M81" s="58">
        <f t="shared" ref="M81:M87" si="2">F81*G81</f>
        <v>0</v>
      </c>
    </row>
    <row r="82" spans="1:13" ht="39.6">
      <c r="A82" s="54" t="s">
        <v>21</v>
      </c>
      <c r="B82" s="55" t="s">
        <v>765</v>
      </c>
      <c r="C82" s="56" t="s">
        <v>766</v>
      </c>
      <c r="D82" s="56" t="s">
        <v>66</v>
      </c>
      <c r="E82" s="55" t="s">
        <v>22</v>
      </c>
      <c r="F82" s="57">
        <v>1</v>
      </c>
      <c r="G82" s="58"/>
      <c r="H82" s="59">
        <v>6482</v>
      </c>
      <c r="I82" s="59">
        <v>2704</v>
      </c>
      <c r="J82" s="59"/>
      <c r="K82" s="59">
        <v>10613</v>
      </c>
      <c r="L82" s="59"/>
      <c r="M82" s="58">
        <f t="shared" si="2"/>
        <v>0</v>
      </c>
    </row>
    <row r="83" spans="1:13" ht="39.6">
      <c r="A83" s="54" t="s">
        <v>23</v>
      </c>
      <c r="B83" s="55" t="s">
        <v>767</v>
      </c>
      <c r="C83" s="56" t="s">
        <v>65</v>
      </c>
      <c r="D83" s="56" t="s">
        <v>66</v>
      </c>
      <c r="E83" s="55" t="s">
        <v>22</v>
      </c>
      <c r="F83" s="57">
        <v>3</v>
      </c>
      <c r="G83" s="58"/>
      <c r="H83" s="59">
        <v>6482</v>
      </c>
      <c r="I83" s="59">
        <v>2704</v>
      </c>
      <c r="J83" s="59"/>
      <c r="K83" s="59">
        <v>10613</v>
      </c>
      <c r="L83" s="59"/>
      <c r="M83" s="58">
        <f t="shared" si="2"/>
        <v>0</v>
      </c>
    </row>
    <row r="84" spans="1:13" ht="39.6">
      <c r="A84" s="54" t="s">
        <v>24</v>
      </c>
      <c r="B84" s="55" t="s">
        <v>764</v>
      </c>
      <c r="C84" s="56" t="s">
        <v>769</v>
      </c>
      <c r="D84" s="56" t="s">
        <v>66</v>
      </c>
      <c r="E84" s="55" t="s">
        <v>22</v>
      </c>
      <c r="F84" s="57">
        <v>1</v>
      </c>
      <c r="G84" s="58"/>
      <c r="H84" s="59">
        <v>6482</v>
      </c>
      <c r="I84" s="59">
        <v>2704</v>
      </c>
      <c r="J84" s="59"/>
      <c r="K84" s="59">
        <v>10613</v>
      </c>
      <c r="L84" s="59"/>
      <c r="M84" s="58">
        <f t="shared" si="2"/>
        <v>0</v>
      </c>
    </row>
    <row r="85" spans="1:13" ht="39.6">
      <c r="A85" s="54" t="s">
        <v>27</v>
      </c>
      <c r="B85" s="55" t="s">
        <v>768</v>
      </c>
      <c r="C85" s="56" t="s">
        <v>763</v>
      </c>
      <c r="D85" s="56" t="s">
        <v>66</v>
      </c>
      <c r="E85" s="55" t="s">
        <v>22</v>
      </c>
      <c r="F85" s="57">
        <v>4</v>
      </c>
      <c r="G85" s="58"/>
      <c r="H85" s="59">
        <v>6482</v>
      </c>
      <c r="I85" s="59">
        <v>2704</v>
      </c>
      <c r="J85" s="59"/>
      <c r="K85" s="59">
        <v>10613</v>
      </c>
      <c r="L85" s="59"/>
      <c r="M85" s="58">
        <f t="shared" si="2"/>
        <v>0</v>
      </c>
    </row>
    <row r="86" spans="1:13" ht="39.6">
      <c r="A86" s="54" t="s">
        <v>29</v>
      </c>
      <c r="B86" s="55" t="s">
        <v>770</v>
      </c>
      <c r="C86" s="56" t="s">
        <v>771</v>
      </c>
      <c r="D86" s="56" t="s">
        <v>66</v>
      </c>
      <c r="E86" s="55" t="s">
        <v>22</v>
      </c>
      <c r="F86" s="57">
        <v>3</v>
      </c>
      <c r="G86" s="58"/>
      <c r="H86" s="59">
        <v>6482</v>
      </c>
      <c r="I86" s="59">
        <v>2704</v>
      </c>
      <c r="J86" s="59"/>
      <c r="K86" s="59">
        <v>10613</v>
      </c>
      <c r="L86" s="59"/>
      <c r="M86" s="58">
        <f t="shared" si="2"/>
        <v>0</v>
      </c>
    </row>
    <row r="87" spans="1:13" s="31" customFormat="1" ht="42" customHeight="1">
      <c r="A87" s="54" t="s">
        <v>30</v>
      </c>
      <c r="B87" s="55" t="s">
        <v>791</v>
      </c>
      <c r="C87" s="56" t="s">
        <v>68</v>
      </c>
      <c r="D87" s="56"/>
      <c r="E87" s="55" t="s">
        <v>22</v>
      </c>
      <c r="F87" s="57">
        <v>24</v>
      </c>
      <c r="G87" s="58"/>
      <c r="H87" s="59">
        <v>6485</v>
      </c>
      <c r="I87" s="59">
        <v>2704</v>
      </c>
      <c r="J87" s="59"/>
      <c r="K87" s="59">
        <v>10647</v>
      </c>
      <c r="L87" s="59"/>
      <c r="M87" s="58">
        <f t="shared" si="2"/>
        <v>0</v>
      </c>
    </row>
    <row r="88" spans="1:13">
      <c r="A88" s="32" t="s">
        <v>161</v>
      </c>
      <c r="B88" s="33"/>
      <c r="C88" s="34"/>
      <c r="D88" s="34"/>
      <c r="E88" s="33"/>
      <c r="F88" s="35"/>
      <c r="G88" s="36"/>
      <c r="H88" s="37">
        <v>2702</v>
      </c>
      <c r="I88" s="37"/>
      <c r="J88" s="37"/>
      <c r="K88" s="37"/>
      <c r="L88" s="37"/>
      <c r="M88" s="36">
        <f>M89</f>
        <v>0</v>
      </c>
    </row>
    <row r="89" spans="1:13">
      <c r="A89" s="32" t="s">
        <v>162</v>
      </c>
      <c r="B89" s="33"/>
      <c r="C89" s="34"/>
      <c r="D89" s="34"/>
      <c r="E89" s="33"/>
      <c r="F89" s="35"/>
      <c r="G89" s="36"/>
      <c r="H89" s="37"/>
      <c r="I89" s="37"/>
      <c r="J89" s="37"/>
      <c r="K89" s="37"/>
      <c r="L89" s="37"/>
      <c r="M89" s="36">
        <f>SUM(M90)</f>
        <v>0</v>
      </c>
    </row>
    <row r="90" spans="1:13" ht="57" customHeight="1">
      <c r="A90" s="549" t="s">
        <v>18</v>
      </c>
      <c r="B90" s="550" t="s">
        <v>792</v>
      </c>
      <c r="C90" s="38" t="s">
        <v>163</v>
      </c>
      <c r="D90" s="38"/>
      <c r="E90" s="550" t="s">
        <v>94</v>
      </c>
      <c r="F90" s="551">
        <v>2</v>
      </c>
      <c r="G90" s="552"/>
      <c r="H90" s="39"/>
      <c r="I90" s="39"/>
      <c r="J90" s="39"/>
      <c r="K90" s="39"/>
      <c r="L90" s="39"/>
      <c r="M90" s="552">
        <f>F90*G90</f>
        <v>0</v>
      </c>
    </row>
    <row r="91" spans="1:13">
      <c r="A91" s="32" t="s">
        <v>69</v>
      </c>
      <c r="B91" s="33"/>
      <c r="C91" s="34"/>
      <c r="D91" s="34"/>
      <c r="E91" s="33" t="s">
        <v>96</v>
      </c>
      <c r="F91" s="35"/>
      <c r="G91" s="36"/>
      <c r="H91" s="37">
        <v>2702</v>
      </c>
      <c r="I91" s="37"/>
      <c r="J91" s="37"/>
      <c r="K91" s="37"/>
      <c r="L91" s="37"/>
      <c r="M91" s="36">
        <f>M92+M107</f>
        <v>0</v>
      </c>
    </row>
    <row r="92" spans="1:13">
      <c r="A92" s="32" t="s">
        <v>70</v>
      </c>
      <c r="B92" s="33"/>
      <c r="C92" s="34"/>
      <c r="D92" s="34"/>
      <c r="E92" s="33"/>
      <c r="F92" s="35"/>
      <c r="G92" s="36"/>
      <c r="H92" s="37">
        <v>2704</v>
      </c>
      <c r="I92" s="37"/>
      <c r="J92" s="37"/>
      <c r="K92" s="37"/>
      <c r="L92" s="37"/>
      <c r="M92" s="36">
        <f>SUM(M93:M106)</f>
        <v>0</v>
      </c>
    </row>
    <row r="93" spans="1:13" ht="50.25" customHeight="1">
      <c r="A93" s="54" t="s">
        <v>18</v>
      </c>
      <c r="B93" s="55" t="s">
        <v>71</v>
      </c>
      <c r="C93" s="56" t="s">
        <v>164</v>
      </c>
      <c r="D93" s="56"/>
      <c r="E93" s="55" t="s">
        <v>22</v>
      </c>
      <c r="F93" s="57">
        <v>38</v>
      </c>
      <c r="G93" s="58"/>
      <c r="H93" s="59">
        <v>6482</v>
      </c>
      <c r="I93" s="59">
        <v>2704</v>
      </c>
      <c r="J93" s="59"/>
      <c r="K93" s="59">
        <v>10613</v>
      </c>
      <c r="L93" s="59"/>
      <c r="M93" s="58">
        <f t="shared" ref="M93:M106" si="3">F93*G93</f>
        <v>0</v>
      </c>
    </row>
    <row r="94" spans="1:13" ht="41.25" customHeight="1">
      <c r="A94" s="549" t="s">
        <v>21</v>
      </c>
      <c r="B94" s="55" t="s">
        <v>236</v>
      </c>
      <c r="C94" s="56" t="s">
        <v>237</v>
      </c>
      <c r="D94" s="56" t="s">
        <v>244</v>
      </c>
      <c r="E94" s="55" t="s">
        <v>22</v>
      </c>
      <c r="F94" s="57">
        <v>3</v>
      </c>
      <c r="G94" s="58"/>
      <c r="H94" s="59">
        <v>6485</v>
      </c>
      <c r="I94" s="59">
        <v>2704</v>
      </c>
      <c r="J94" s="59"/>
      <c r="K94" s="59">
        <v>10647</v>
      </c>
      <c r="L94" s="59"/>
      <c r="M94" s="58">
        <f t="shared" si="3"/>
        <v>0</v>
      </c>
    </row>
    <row r="95" spans="1:13" ht="41.25" customHeight="1">
      <c r="A95" s="54" t="s">
        <v>23</v>
      </c>
      <c r="B95" s="55" t="s">
        <v>721</v>
      </c>
      <c r="C95" s="56" t="s">
        <v>722</v>
      </c>
      <c r="D95" s="56"/>
      <c r="E95" s="55" t="s">
        <v>22</v>
      </c>
      <c r="F95" s="57">
        <v>3</v>
      </c>
      <c r="G95" s="58"/>
      <c r="H95" s="59">
        <v>6485</v>
      </c>
      <c r="I95" s="59">
        <v>2704</v>
      </c>
      <c r="J95" s="59"/>
      <c r="K95" s="59">
        <v>10647</v>
      </c>
      <c r="L95" s="59"/>
      <c r="M95" s="58">
        <f t="shared" si="3"/>
        <v>0</v>
      </c>
    </row>
    <row r="96" spans="1:13" ht="41.25" customHeight="1">
      <c r="A96" s="549" t="s">
        <v>24</v>
      </c>
      <c r="B96" s="55" t="s">
        <v>166</v>
      </c>
      <c r="C96" s="56" t="s">
        <v>92</v>
      </c>
      <c r="D96" s="56"/>
      <c r="E96" s="55" t="s">
        <v>22</v>
      </c>
      <c r="F96" s="57">
        <v>6</v>
      </c>
      <c r="G96" s="58"/>
      <c r="H96" s="59">
        <v>6485</v>
      </c>
      <c r="I96" s="59">
        <v>2704</v>
      </c>
      <c r="J96" s="59"/>
      <c r="K96" s="59">
        <v>10647</v>
      </c>
      <c r="L96" s="59"/>
      <c r="M96" s="58">
        <f t="shared" si="3"/>
        <v>0</v>
      </c>
    </row>
    <row r="97" spans="1:13" ht="56.25" customHeight="1">
      <c r="A97" s="54" t="s">
        <v>27</v>
      </c>
      <c r="B97" s="55" t="s">
        <v>165</v>
      </c>
      <c r="C97" s="56" t="s">
        <v>73</v>
      </c>
      <c r="D97" s="56"/>
      <c r="E97" s="55" t="s">
        <v>22</v>
      </c>
      <c r="F97" s="57">
        <v>2</v>
      </c>
      <c r="G97" s="58"/>
      <c r="H97" s="59">
        <v>6485</v>
      </c>
      <c r="I97" s="59">
        <v>2704</v>
      </c>
      <c r="J97" s="59"/>
      <c r="K97" s="59">
        <v>10647</v>
      </c>
      <c r="L97" s="59"/>
      <c r="M97" s="58">
        <f t="shared" si="3"/>
        <v>0</v>
      </c>
    </row>
    <row r="98" spans="1:13" ht="56.25" customHeight="1">
      <c r="A98" s="549" t="s">
        <v>29</v>
      </c>
      <c r="B98" s="55" t="s">
        <v>723</v>
      </c>
      <c r="C98" s="56" t="s">
        <v>724</v>
      </c>
      <c r="D98" s="56"/>
      <c r="E98" s="55" t="s">
        <v>22</v>
      </c>
      <c r="F98" s="57">
        <v>7</v>
      </c>
      <c r="G98" s="58"/>
      <c r="H98" s="59">
        <v>6485</v>
      </c>
      <c r="I98" s="59">
        <v>2704</v>
      </c>
      <c r="J98" s="59"/>
      <c r="K98" s="59">
        <v>10647</v>
      </c>
      <c r="L98" s="59"/>
      <c r="M98" s="58">
        <f t="shared" si="3"/>
        <v>0</v>
      </c>
    </row>
    <row r="99" spans="1:13" ht="56.25" customHeight="1">
      <c r="A99" s="54" t="s">
        <v>30</v>
      </c>
      <c r="B99" s="55" t="s">
        <v>725</v>
      </c>
      <c r="C99" s="56" t="s">
        <v>726</v>
      </c>
      <c r="D99" s="56"/>
      <c r="E99" s="55" t="s">
        <v>22</v>
      </c>
      <c r="F99" s="57">
        <v>5</v>
      </c>
      <c r="G99" s="58"/>
      <c r="H99" s="59">
        <v>6485</v>
      </c>
      <c r="I99" s="59">
        <v>2704</v>
      </c>
      <c r="J99" s="59"/>
      <c r="K99" s="59">
        <v>10647</v>
      </c>
      <c r="L99" s="59"/>
      <c r="M99" s="58">
        <f t="shared" si="3"/>
        <v>0</v>
      </c>
    </row>
    <row r="100" spans="1:13" ht="56.25" customHeight="1">
      <c r="A100" s="549" t="s">
        <v>227</v>
      </c>
      <c r="B100" s="55" t="s">
        <v>72</v>
      </c>
      <c r="C100" s="56" t="s">
        <v>167</v>
      </c>
      <c r="D100" s="56" t="s">
        <v>173</v>
      </c>
      <c r="E100" s="55" t="s">
        <v>22</v>
      </c>
      <c r="F100" s="57">
        <v>12</v>
      </c>
      <c r="G100" s="58"/>
      <c r="H100" s="59">
        <v>6485</v>
      </c>
      <c r="I100" s="59">
        <v>2704</v>
      </c>
      <c r="J100" s="59"/>
      <c r="K100" s="59">
        <v>10647</v>
      </c>
      <c r="L100" s="59"/>
      <c r="M100" s="58">
        <f t="shared" si="3"/>
        <v>0</v>
      </c>
    </row>
    <row r="101" spans="1:13" s="31" customFormat="1" ht="44.25" customHeight="1">
      <c r="A101" s="54" t="s">
        <v>228</v>
      </c>
      <c r="B101" s="55" t="s">
        <v>793</v>
      </c>
      <c r="C101" s="56" t="s">
        <v>238</v>
      </c>
      <c r="D101" s="56"/>
      <c r="E101" s="55" t="s">
        <v>22</v>
      </c>
      <c r="F101" s="57">
        <v>3</v>
      </c>
      <c r="G101" s="58"/>
      <c r="H101" s="59"/>
      <c r="I101" s="59"/>
      <c r="J101" s="59"/>
      <c r="K101" s="59"/>
      <c r="L101" s="59"/>
      <c r="M101" s="58">
        <f t="shared" si="3"/>
        <v>0</v>
      </c>
    </row>
    <row r="102" spans="1:13" s="31" customFormat="1" ht="63.75" customHeight="1">
      <c r="A102" s="549" t="s">
        <v>229</v>
      </c>
      <c r="B102" s="55" t="s">
        <v>168</v>
      </c>
      <c r="C102" s="56" t="s">
        <v>169</v>
      </c>
      <c r="D102" s="56"/>
      <c r="E102" s="55" t="s">
        <v>22</v>
      </c>
      <c r="F102" s="57">
        <v>12</v>
      </c>
      <c r="G102" s="58"/>
      <c r="H102" s="59">
        <v>6486</v>
      </c>
      <c r="I102" s="59">
        <v>2704</v>
      </c>
      <c r="J102" s="59"/>
      <c r="K102" s="59">
        <v>10769</v>
      </c>
      <c r="L102" s="59"/>
      <c r="M102" s="58">
        <f t="shared" si="3"/>
        <v>0</v>
      </c>
    </row>
    <row r="103" spans="1:13" s="31" customFormat="1" ht="63.75" customHeight="1">
      <c r="A103" s="54" t="s">
        <v>32</v>
      </c>
      <c r="B103" s="55" t="s">
        <v>245</v>
      </c>
      <c r="C103" s="56" t="s">
        <v>239</v>
      </c>
      <c r="D103" s="56"/>
      <c r="E103" s="55" t="s">
        <v>22</v>
      </c>
      <c r="F103" s="57">
        <v>3</v>
      </c>
      <c r="G103" s="58"/>
      <c r="H103" s="59">
        <v>6486</v>
      </c>
      <c r="I103" s="59">
        <v>2704</v>
      </c>
      <c r="J103" s="59"/>
      <c r="K103" s="59">
        <v>10769</v>
      </c>
      <c r="L103" s="59"/>
      <c r="M103" s="58">
        <f t="shared" si="3"/>
        <v>0</v>
      </c>
    </row>
    <row r="104" spans="1:13" s="31" customFormat="1" ht="63.75" customHeight="1">
      <c r="A104" s="549" t="s">
        <v>247</v>
      </c>
      <c r="B104" s="55" t="s">
        <v>246</v>
      </c>
      <c r="C104" s="56" t="s">
        <v>240</v>
      </c>
      <c r="D104" s="56" t="s">
        <v>241</v>
      </c>
      <c r="E104" s="55" t="s">
        <v>22</v>
      </c>
      <c r="F104" s="57">
        <v>2</v>
      </c>
      <c r="G104" s="58"/>
      <c r="H104" s="59">
        <v>6486</v>
      </c>
      <c r="I104" s="59">
        <v>2704</v>
      </c>
      <c r="J104" s="59"/>
      <c r="K104" s="59">
        <v>10769</v>
      </c>
      <c r="L104" s="59"/>
      <c r="M104" s="58">
        <f t="shared" si="3"/>
        <v>0</v>
      </c>
    </row>
    <row r="105" spans="1:13" ht="65.25" customHeight="1">
      <c r="A105" s="54" t="s">
        <v>248</v>
      </c>
      <c r="B105" s="550" t="s">
        <v>242</v>
      </c>
      <c r="C105" s="38" t="s">
        <v>243</v>
      </c>
      <c r="D105" s="38" t="s">
        <v>244</v>
      </c>
      <c r="E105" s="550" t="s">
        <v>22</v>
      </c>
      <c r="F105" s="551">
        <v>5</v>
      </c>
      <c r="G105" s="552"/>
      <c r="H105" s="39">
        <v>6486</v>
      </c>
      <c r="I105" s="39">
        <v>2704</v>
      </c>
      <c r="J105" s="39"/>
      <c r="K105" s="39">
        <v>10769</v>
      </c>
      <c r="L105" s="39"/>
      <c r="M105" s="552">
        <f t="shared" si="3"/>
        <v>0</v>
      </c>
    </row>
    <row r="106" spans="1:13" ht="60.75" customHeight="1">
      <c r="A106" s="549" t="s">
        <v>275</v>
      </c>
      <c r="B106" s="55" t="s">
        <v>170</v>
      </c>
      <c r="C106" s="56" t="s">
        <v>171</v>
      </c>
      <c r="D106" s="56" t="s">
        <v>172</v>
      </c>
      <c r="E106" s="55" t="s">
        <v>22</v>
      </c>
      <c r="F106" s="57">
        <v>2</v>
      </c>
      <c r="G106" s="58"/>
      <c r="H106" s="59">
        <v>6486</v>
      </c>
      <c r="I106" s="59">
        <v>2704</v>
      </c>
      <c r="J106" s="59"/>
      <c r="K106" s="59">
        <v>10769</v>
      </c>
      <c r="L106" s="59"/>
      <c r="M106" s="58">
        <f t="shared" si="3"/>
        <v>0</v>
      </c>
    </row>
    <row r="107" spans="1:13" s="31" customFormat="1">
      <c r="A107" s="32" t="s">
        <v>74</v>
      </c>
      <c r="B107" s="33"/>
      <c r="C107" s="34"/>
      <c r="D107" s="34"/>
      <c r="E107" s="33"/>
      <c r="F107" s="35"/>
      <c r="G107" s="36"/>
      <c r="H107" s="37">
        <v>2705</v>
      </c>
      <c r="I107" s="37"/>
      <c r="J107" s="37"/>
      <c r="K107" s="37"/>
      <c r="L107" s="37"/>
      <c r="M107" s="36">
        <f>SUM(M108:M117)</f>
        <v>0</v>
      </c>
    </row>
    <row r="108" spans="1:13" s="31" customFormat="1" ht="84" customHeight="1">
      <c r="A108" s="54" t="s">
        <v>18</v>
      </c>
      <c r="B108" s="550" t="s">
        <v>174</v>
      </c>
      <c r="C108" s="38" t="s">
        <v>175</v>
      </c>
      <c r="D108" s="56" t="s">
        <v>176</v>
      </c>
      <c r="E108" s="55" t="s">
        <v>31</v>
      </c>
      <c r="F108" s="57">
        <v>341</v>
      </c>
      <c r="G108" s="58"/>
      <c r="H108" s="59">
        <v>6490</v>
      </c>
      <c r="I108" s="59">
        <v>2705</v>
      </c>
      <c r="J108" s="59"/>
      <c r="K108" s="59">
        <v>10834</v>
      </c>
      <c r="L108" s="59"/>
      <c r="M108" s="58">
        <f t="shared" ref="M108:M115" si="4">F108*G108</f>
        <v>0</v>
      </c>
    </row>
    <row r="109" spans="1:13" s="31" customFormat="1" ht="79.2">
      <c r="A109" s="54" t="s">
        <v>21</v>
      </c>
      <c r="B109" s="550" t="s">
        <v>174</v>
      </c>
      <c r="C109" s="38" t="s">
        <v>175</v>
      </c>
      <c r="D109" s="56" t="s">
        <v>177</v>
      </c>
      <c r="E109" s="55" t="s">
        <v>31</v>
      </c>
      <c r="F109" s="57">
        <v>163</v>
      </c>
      <c r="G109" s="58"/>
      <c r="H109" s="59">
        <v>6490</v>
      </c>
      <c r="I109" s="59">
        <v>2705</v>
      </c>
      <c r="J109" s="59"/>
      <c r="K109" s="59">
        <v>10834</v>
      </c>
      <c r="L109" s="59"/>
      <c r="M109" s="58">
        <f t="shared" si="4"/>
        <v>0</v>
      </c>
    </row>
    <row r="110" spans="1:13" s="31" customFormat="1" ht="81.599999999999994">
      <c r="A110" s="54" t="s">
        <v>23</v>
      </c>
      <c r="B110" s="550" t="s">
        <v>794</v>
      </c>
      <c r="C110" s="522" t="s">
        <v>795</v>
      </c>
      <c r="D110" s="56" t="s">
        <v>178</v>
      </c>
      <c r="E110" s="55" t="s">
        <v>31</v>
      </c>
      <c r="F110" s="57">
        <v>80</v>
      </c>
      <c r="G110" s="58"/>
      <c r="H110" s="59">
        <v>6490</v>
      </c>
      <c r="I110" s="59">
        <v>2705</v>
      </c>
      <c r="J110" s="59"/>
      <c r="K110" s="59">
        <v>10834</v>
      </c>
      <c r="L110" s="59"/>
      <c r="M110" s="58">
        <f t="shared" si="4"/>
        <v>0</v>
      </c>
    </row>
    <row r="111" spans="1:13" s="31" customFormat="1" ht="68.400000000000006">
      <c r="A111" s="54" t="s">
        <v>24</v>
      </c>
      <c r="B111" s="550" t="s">
        <v>816</v>
      </c>
      <c r="C111" s="522" t="s">
        <v>727</v>
      </c>
      <c r="D111" s="56" t="s">
        <v>250</v>
      </c>
      <c r="E111" s="55" t="s">
        <v>31</v>
      </c>
      <c r="F111" s="57">
        <v>12</v>
      </c>
      <c r="G111" s="58"/>
      <c r="H111" s="59">
        <v>6490</v>
      </c>
      <c r="I111" s="59">
        <v>2705</v>
      </c>
      <c r="J111" s="59"/>
      <c r="K111" s="59">
        <v>10834</v>
      </c>
      <c r="L111" s="59"/>
      <c r="M111" s="58">
        <f t="shared" si="4"/>
        <v>0</v>
      </c>
    </row>
    <row r="112" spans="1:13" ht="81.599999999999994">
      <c r="A112" s="54" t="s">
        <v>27</v>
      </c>
      <c r="B112" s="550" t="s">
        <v>796</v>
      </c>
      <c r="C112" s="390" t="s">
        <v>798</v>
      </c>
      <c r="D112" s="56" t="s">
        <v>251</v>
      </c>
      <c r="E112" s="55" t="s">
        <v>26</v>
      </c>
      <c r="F112" s="57">
        <v>5</v>
      </c>
      <c r="G112" s="58"/>
      <c r="H112" s="59">
        <v>6490</v>
      </c>
      <c r="I112" s="59">
        <v>2705</v>
      </c>
      <c r="J112" s="59"/>
      <c r="K112" s="59">
        <v>10834</v>
      </c>
      <c r="L112" s="59"/>
      <c r="M112" s="58">
        <f t="shared" si="4"/>
        <v>0</v>
      </c>
    </row>
    <row r="113" spans="1:14" s="31" customFormat="1" ht="38.25" customHeight="1">
      <c r="A113" s="54" t="s">
        <v>29</v>
      </c>
      <c r="B113" s="550" t="s">
        <v>179</v>
      </c>
      <c r="C113" s="38" t="s">
        <v>180</v>
      </c>
      <c r="D113" s="56"/>
      <c r="E113" s="55" t="s">
        <v>31</v>
      </c>
      <c r="F113" s="57">
        <v>163</v>
      </c>
      <c r="G113" s="58"/>
      <c r="H113" s="59">
        <v>6491</v>
      </c>
      <c r="I113" s="59">
        <v>2705</v>
      </c>
      <c r="J113" s="59">
        <v>6490</v>
      </c>
      <c r="K113" s="59">
        <v>10908</v>
      </c>
      <c r="L113" s="59"/>
      <c r="M113" s="58">
        <f t="shared" si="4"/>
        <v>0</v>
      </c>
    </row>
    <row r="114" spans="1:14" ht="82.5" customHeight="1">
      <c r="A114" s="54" t="s">
        <v>30</v>
      </c>
      <c r="B114" s="550" t="s">
        <v>797</v>
      </c>
      <c r="C114" s="569" t="s">
        <v>184</v>
      </c>
      <c r="D114" s="38" t="s">
        <v>183</v>
      </c>
      <c r="E114" s="550" t="s">
        <v>26</v>
      </c>
      <c r="F114" s="551">
        <v>16</v>
      </c>
      <c r="G114" s="58"/>
      <c r="H114" s="59">
        <v>6491</v>
      </c>
      <c r="I114" s="59">
        <v>2705</v>
      </c>
      <c r="J114" s="59">
        <v>6490</v>
      </c>
      <c r="K114" s="59">
        <v>10908</v>
      </c>
      <c r="L114" s="59"/>
      <c r="M114" s="58">
        <f t="shared" si="4"/>
        <v>0</v>
      </c>
    </row>
    <row r="115" spans="1:14" ht="68.400000000000006">
      <c r="A115" s="54" t="s">
        <v>227</v>
      </c>
      <c r="B115" s="550" t="s">
        <v>799</v>
      </c>
      <c r="C115" s="390" t="s">
        <v>252</v>
      </c>
      <c r="D115" s="570" t="s">
        <v>251</v>
      </c>
      <c r="E115" s="55" t="s">
        <v>26</v>
      </c>
      <c r="F115" s="57">
        <v>6</v>
      </c>
      <c r="G115" s="58"/>
      <c r="H115" s="59">
        <v>6495</v>
      </c>
      <c r="I115" s="59">
        <v>2705</v>
      </c>
      <c r="J115" s="59"/>
      <c r="K115" s="59">
        <v>10947</v>
      </c>
      <c r="L115" s="59"/>
      <c r="M115" s="58">
        <f t="shared" si="4"/>
        <v>0</v>
      </c>
    </row>
    <row r="116" spans="1:14" ht="39" customHeight="1">
      <c r="A116" s="54" t="s">
        <v>228</v>
      </c>
      <c r="B116" s="550" t="s">
        <v>800</v>
      </c>
      <c r="C116" s="38" t="s">
        <v>208</v>
      </c>
      <c r="D116" s="570">
        <v>5604</v>
      </c>
      <c r="E116" s="55" t="s">
        <v>26</v>
      </c>
      <c r="F116" s="57">
        <v>6</v>
      </c>
      <c r="G116" s="58"/>
      <c r="H116" s="59">
        <v>6495</v>
      </c>
      <c r="I116" s="59">
        <v>2705</v>
      </c>
      <c r="J116" s="59"/>
      <c r="K116" s="59">
        <v>10947</v>
      </c>
      <c r="L116" s="59"/>
      <c r="M116" s="58">
        <f>F116*G116</f>
        <v>0</v>
      </c>
    </row>
    <row r="117" spans="1:14" ht="39" customHeight="1">
      <c r="A117" s="54" t="s">
        <v>229</v>
      </c>
      <c r="B117" s="550" t="s">
        <v>800</v>
      </c>
      <c r="C117" s="38" t="s">
        <v>208</v>
      </c>
      <c r="D117" s="570" t="s">
        <v>75</v>
      </c>
      <c r="E117" s="55" t="s">
        <v>26</v>
      </c>
      <c r="F117" s="57">
        <v>12</v>
      </c>
      <c r="G117" s="58"/>
      <c r="H117" s="59">
        <v>6495</v>
      </c>
      <c r="I117" s="59">
        <v>2705</v>
      </c>
      <c r="J117" s="59"/>
      <c r="K117" s="59">
        <v>10947</v>
      </c>
      <c r="L117" s="59"/>
      <c r="M117" s="58">
        <f>F117*G117</f>
        <v>0</v>
      </c>
    </row>
    <row r="118" spans="1:14">
      <c r="A118" s="32" t="s">
        <v>76</v>
      </c>
      <c r="B118" s="33"/>
      <c r="C118" s="34"/>
      <c r="D118" s="34"/>
      <c r="E118" s="33"/>
      <c r="F118" s="35"/>
      <c r="G118" s="36"/>
      <c r="H118" s="37">
        <v>2516</v>
      </c>
      <c r="I118" s="37"/>
      <c r="J118" s="37"/>
      <c r="K118" s="37"/>
      <c r="L118" s="37"/>
      <c r="M118" s="36">
        <f>M119</f>
        <v>1500</v>
      </c>
    </row>
    <row r="119" spans="1:14">
      <c r="A119" s="32" t="s">
        <v>77</v>
      </c>
      <c r="B119" s="33"/>
      <c r="C119" s="34"/>
      <c r="D119" s="34"/>
      <c r="E119" s="33"/>
      <c r="F119" s="35"/>
      <c r="G119" s="36"/>
      <c r="H119" s="37">
        <v>2517</v>
      </c>
      <c r="I119" s="37"/>
      <c r="J119" s="37"/>
      <c r="K119" s="37"/>
      <c r="L119" s="37"/>
      <c r="M119" s="36">
        <f>SUM(M120:M123)</f>
        <v>1500</v>
      </c>
    </row>
    <row r="120" spans="1:14">
      <c r="A120" s="54" t="s">
        <v>18</v>
      </c>
      <c r="B120" s="55" t="s">
        <v>185</v>
      </c>
      <c r="C120" s="56" t="s">
        <v>78</v>
      </c>
      <c r="D120" s="56"/>
      <c r="E120" s="55" t="s">
        <v>79</v>
      </c>
      <c r="F120" s="57">
        <v>30</v>
      </c>
      <c r="G120" s="58">
        <v>50</v>
      </c>
      <c r="H120" s="59">
        <v>5925</v>
      </c>
      <c r="I120" s="59">
        <v>2517</v>
      </c>
      <c r="J120" s="59"/>
      <c r="K120" s="59">
        <v>11839</v>
      </c>
      <c r="L120" s="59"/>
      <c r="M120" s="58">
        <f>F120*G120</f>
        <v>1500</v>
      </c>
    </row>
    <row r="121" spans="1:14" ht="40.5" customHeight="1">
      <c r="A121" s="54" t="s">
        <v>21</v>
      </c>
      <c r="B121" s="55" t="s">
        <v>186</v>
      </c>
      <c r="C121" s="56" t="s">
        <v>80</v>
      </c>
      <c r="D121" s="56"/>
      <c r="E121" s="55" t="s">
        <v>79</v>
      </c>
      <c r="F121" s="57">
        <v>5</v>
      </c>
      <c r="G121" s="58"/>
      <c r="H121" s="59">
        <v>5925</v>
      </c>
      <c r="I121" s="59">
        <v>2517</v>
      </c>
      <c r="J121" s="59"/>
      <c r="K121" s="59">
        <v>11839</v>
      </c>
      <c r="L121" s="59"/>
      <c r="M121" s="58">
        <f>F121*G121</f>
        <v>0</v>
      </c>
    </row>
    <row r="122" spans="1:14" ht="39.6">
      <c r="A122" s="54" t="s">
        <v>23</v>
      </c>
      <c r="B122" s="55" t="s">
        <v>801</v>
      </c>
      <c r="C122" s="56" t="s">
        <v>188</v>
      </c>
      <c r="D122" s="56"/>
      <c r="E122" s="55" t="s">
        <v>189</v>
      </c>
      <c r="F122" s="57">
        <v>1</v>
      </c>
      <c r="G122" s="58"/>
      <c r="H122" s="59"/>
      <c r="I122" s="59"/>
      <c r="J122" s="59"/>
      <c r="K122" s="59"/>
      <c r="L122" s="59"/>
      <c r="M122" s="58">
        <f>F122*G122</f>
        <v>0</v>
      </c>
    </row>
    <row r="123" spans="1:14" ht="26.4">
      <c r="A123" s="54" t="s">
        <v>24</v>
      </c>
      <c r="B123" s="55" t="s">
        <v>187</v>
      </c>
      <c r="C123" s="56" t="s">
        <v>81</v>
      </c>
      <c r="D123" s="56"/>
      <c r="E123" s="55" t="s">
        <v>22</v>
      </c>
      <c r="F123" s="57">
        <v>1</v>
      </c>
      <c r="G123" s="58"/>
      <c r="H123" s="59">
        <v>5925</v>
      </c>
      <c r="I123" s="59">
        <v>2517</v>
      </c>
      <c r="J123" s="59"/>
      <c r="K123" s="59">
        <v>11839</v>
      </c>
      <c r="L123" s="59"/>
      <c r="M123" s="58">
        <f>F123*G123</f>
        <v>0</v>
      </c>
    </row>
    <row r="124" spans="1:14">
      <c r="M124" s="52"/>
    </row>
    <row r="125" spans="1:14" ht="13.8">
      <c r="A125" s="523" t="s">
        <v>99</v>
      </c>
      <c r="B125" s="524"/>
      <c r="C125" s="525"/>
      <c r="D125" s="525"/>
      <c r="E125" s="524"/>
      <c r="F125" s="526"/>
      <c r="G125" s="527"/>
      <c r="H125" s="528"/>
      <c r="I125" s="528"/>
      <c r="J125" s="528"/>
      <c r="K125" s="528"/>
      <c r="L125" s="528"/>
      <c r="M125" s="529"/>
    </row>
    <row r="126" spans="1:14" ht="14.4" thickBot="1">
      <c r="A126" s="530" t="s">
        <v>98</v>
      </c>
      <c r="B126" s="531"/>
      <c r="C126" s="532"/>
      <c r="D126" s="532"/>
      <c r="E126" s="531"/>
      <c r="F126" s="533"/>
      <c r="G126" s="534"/>
      <c r="H126" s="535"/>
      <c r="I126" s="535"/>
      <c r="J126" s="535"/>
      <c r="K126" s="535"/>
      <c r="L126" s="535"/>
      <c r="M126" s="536"/>
      <c r="N126" s="643">
        <f>M128+M135+M146+M155</f>
        <v>0</v>
      </c>
    </row>
    <row r="127" spans="1:14" ht="13.8" thickBot="1">
      <c r="A127" s="537" t="s">
        <v>9</v>
      </c>
      <c r="B127" s="538" t="s">
        <v>10</v>
      </c>
      <c r="C127" s="539" t="s">
        <v>11</v>
      </c>
      <c r="D127" s="539" t="s">
        <v>12</v>
      </c>
      <c r="E127" s="538" t="s">
        <v>13</v>
      </c>
      <c r="F127" s="540"/>
      <c r="G127" s="541" t="s">
        <v>14</v>
      </c>
      <c r="H127" s="541" t="s">
        <v>14</v>
      </c>
      <c r="I127" s="541" t="s">
        <v>14</v>
      </c>
      <c r="J127" s="541" t="s">
        <v>14</v>
      </c>
      <c r="K127" s="541" t="s">
        <v>14</v>
      </c>
      <c r="L127" s="541" t="s">
        <v>14</v>
      </c>
      <c r="M127" s="542" t="s">
        <v>15</v>
      </c>
    </row>
    <row r="128" spans="1:14">
      <c r="A128" s="32" t="s">
        <v>263</v>
      </c>
      <c r="B128" s="33"/>
      <c r="C128" s="34"/>
      <c r="D128" s="34"/>
      <c r="E128" s="33"/>
      <c r="F128" s="35"/>
      <c r="G128" s="554"/>
      <c r="H128" s="37">
        <v>2499</v>
      </c>
      <c r="I128" s="37"/>
      <c r="J128" s="37"/>
      <c r="K128" s="37"/>
      <c r="L128" s="37"/>
      <c r="M128" s="36">
        <f>SUM(M131,M129)</f>
        <v>0</v>
      </c>
    </row>
    <row r="129" spans="1:13" s="31" customFormat="1" ht="17.100000000000001" customHeight="1">
      <c r="A129" s="32" t="s">
        <v>17</v>
      </c>
      <c r="B129" s="33"/>
      <c r="C129" s="34"/>
      <c r="D129" s="34"/>
      <c r="E129" s="33"/>
      <c r="F129" s="35"/>
      <c r="G129" s="36"/>
      <c r="H129" s="37">
        <v>2496</v>
      </c>
      <c r="I129" s="37"/>
      <c r="J129" s="37"/>
      <c r="K129" s="37"/>
      <c r="L129" s="37"/>
      <c r="M129" s="36">
        <f>SUM(M130:M130)</f>
        <v>0</v>
      </c>
    </row>
    <row r="130" spans="1:13" ht="45.75" customHeight="1">
      <c r="A130" s="54" t="s">
        <v>18</v>
      </c>
      <c r="B130" s="55" t="s">
        <v>109</v>
      </c>
      <c r="C130" s="56" t="s">
        <v>19</v>
      </c>
      <c r="D130" s="56"/>
      <c r="E130" s="55" t="s">
        <v>20</v>
      </c>
      <c r="F130" s="57">
        <v>0.23</v>
      </c>
      <c r="G130" s="58"/>
      <c r="H130" s="59">
        <v>5865</v>
      </c>
      <c r="I130" s="59">
        <v>2496</v>
      </c>
      <c r="J130" s="59"/>
      <c r="K130" s="59">
        <v>12786</v>
      </c>
      <c r="L130" s="59"/>
      <c r="M130" s="58">
        <f>F130*G130</f>
        <v>0</v>
      </c>
    </row>
    <row r="131" spans="1:13">
      <c r="A131" s="32" t="s">
        <v>25</v>
      </c>
      <c r="B131" s="33"/>
      <c r="C131" s="34"/>
      <c r="D131" s="34"/>
      <c r="E131" s="33"/>
      <c r="F131" s="35"/>
      <c r="G131" s="36"/>
      <c r="H131" s="37">
        <v>2497</v>
      </c>
      <c r="I131" s="37"/>
      <c r="J131" s="37"/>
      <c r="K131" s="37"/>
      <c r="L131" s="37"/>
      <c r="M131" s="36">
        <f>SUM(M132:M134)</f>
        <v>0</v>
      </c>
    </row>
    <row r="132" spans="1:13" ht="27">
      <c r="A132" s="54" t="s">
        <v>18</v>
      </c>
      <c r="B132" s="55" t="s">
        <v>190</v>
      </c>
      <c r="C132" s="56" t="s">
        <v>191</v>
      </c>
      <c r="D132" s="56" t="s">
        <v>820</v>
      </c>
      <c r="E132" s="55" t="s">
        <v>26</v>
      </c>
      <c r="F132" s="57">
        <v>540</v>
      </c>
      <c r="G132" s="58"/>
      <c r="H132" s="59">
        <v>5865</v>
      </c>
      <c r="I132" s="59">
        <v>2496</v>
      </c>
      <c r="J132" s="59"/>
      <c r="K132" s="59">
        <v>12786</v>
      </c>
      <c r="L132" s="59"/>
      <c r="M132" s="58">
        <f>F132*G132</f>
        <v>0</v>
      </c>
    </row>
    <row r="133" spans="1:13" ht="26.4">
      <c r="A133" s="549" t="s">
        <v>21</v>
      </c>
      <c r="B133" s="550" t="s">
        <v>192</v>
      </c>
      <c r="C133" s="38" t="s">
        <v>193</v>
      </c>
      <c r="D133" s="38"/>
      <c r="E133" s="550" t="s">
        <v>26</v>
      </c>
      <c r="F133" s="551">
        <v>21</v>
      </c>
      <c r="G133" s="552"/>
      <c r="H133" s="39"/>
      <c r="I133" s="39"/>
      <c r="J133" s="39"/>
      <c r="K133" s="39"/>
      <c r="L133" s="39"/>
      <c r="M133" s="552">
        <f>F133*G133</f>
        <v>0</v>
      </c>
    </row>
    <row r="134" spans="1:13" ht="26.4">
      <c r="A134" s="549" t="s">
        <v>23</v>
      </c>
      <c r="B134" s="550" t="s">
        <v>115</v>
      </c>
      <c r="C134" s="38" t="s">
        <v>194</v>
      </c>
      <c r="D134" s="38"/>
      <c r="E134" s="550" t="s">
        <v>31</v>
      </c>
      <c r="F134" s="551">
        <v>234</v>
      </c>
      <c r="G134" s="552"/>
      <c r="H134" s="39"/>
      <c r="I134" s="39"/>
      <c r="J134" s="39"/>
      <c r="K134" s="39"/>
      <c r="L134" s="39"/>
      <c r="M134" s="58">
        <f t="shared" ref="M134" si="5">F134*G134</f>
        <v>0</v>
      </c>
    </row>
    <row r="135" spans="1:13">
      <c r="A135" s="32" t="s">
        <v>33</v>
      </c>
      <c r="B135" s="33"/>
      <c r="C135" s="34"/>
      <c r="D135" s="34"/>
      <c r="E135" s="33"/>
      <c r="F135" s="35"/>
      <c r="G135" s="554"/>
      <c r="H135" s="37">
        <v>2499</v>
      </c>
      <c r="I135" s="37"/>
      <c r="J135" s="37"/>
      <c r="K135" s="37"/>
      <c r="L135" s="37"/>
      <c r="M135" s="36">
        <f>SUM(M136,M138,M140,M142)</f>
        <v>0</v>
      </c>
    </row>
    <row r="136" spans="1:13">
      <c r="A136" s="32" t="s">
        <v>34</v>
      </c>
      <c r="B136" s="33"/>
      <c r="C136" s="34"/>
      <c r="D136" s="34"/>
      <c r="E136" s="33"/>
      <c r="F136" s="35"/>
      <c r="G136" s="554"/>
      <c r="H136" s="37">
        <v>2500</v>
      </c>
      <c r="I136" s="37"/>
      <c r="J136" s="37"/>
      <c r="K136" s="37"/>
      <c r="L136" s="37"/>
      <c r="M136" s="36">
        <f>SUM(M137:M137)</f>
        <v>0</v>
      </c>
    </row>
    <row r="137" spans="1:13" ht="26.4">
      <c r="A137" s="54" t="s">
        <v>18</v>
      </c>
      <c r="B137" s="550" t="s">
        <v>802</v>
      </c>
      <c r="C137" s="38" t="s">
        <v>195</v>
      </c>
      <c r="D137" s="38"/>
      <c r="E137" s="550" t="s">
        <v>35</v>
      </c>
      <c r="F137" s="57">
        <v>764</v>
      </c>
      <c r="G137" s="58"/>
      <c r="H137" s="59">
        <v>5877</v>
      </c>
      <c r="I137" s="59">
        <v>2500</v>
      </c>
      <c r="J137" s="59"/>
      <c r="K137" s="59">
        <v>5648</v>
      </c>
      <c r="L137" s="59"/>
      <c r="M137" s="58">
        <f>F137*G137</f>
        <v>0</v>
      </c>
    </row>
    <row r="138" spans="1:13">
      <c r="A138" s="32" t="s">
        <v>37</v>
      </c>
      <c r="B138" s="33"/>
      <c r="C138" s="34"/>
      <c r="D138" s="34"/>
      <c r="E138" s="33"/>
      <c r="F138" s="35"/>
      <c r="G138" s="36"/>
      <c r="H138" s="37">
        <v>2501</v>
      </c>
      <c r="I138" s="37"/>
      <c r="J138" s="37"/>
      <c r="K138" s="37"/>
      <c r="L138" s="37"/>
      <c r="M138" s="36">
        <f>SUM(M139:M139)</f>
        <v>0</v>
      </c>
    </row>
    <row r="139" spans="1:13" ht="26.4">
      <c r="A139" s="54" t="s">
        <v>18</v>
      </c>
      <c r="B139" s="550" t="s">
        <v>116</v>
      </c>
      <c r="C139" s="56" t="s">
        <v>38</v>
      </c>
      <c r="D139" s="56"/>
      <c r="E139" s="550" t="s">
        <v>26</v>
      </c>
      <c r="F139" s="57">
        <v>1592</v>
      </c>
      <c r="G139" s="58"/>
      <c r="H139" s="59">
        <v>5880</v>
      </c>
      <c r="I139" s="59">
        <v>2501</v>
      </c>
      <c r="J139" s="59"/>
      <c r="K139" s="59">
        <v>5917</v>
      </c>
      <c r="L139" s="59"/>
      <c r="M139" s="58">
        <f>F139*G139</f>
        <v>0</v>
      </c>
    </row>
    <row r="140" spans="1:13">
      <c r="A140" s="32" t="s">
        <v>93</v>
      </c>
      <c r="B140" s="33"/>
      <c r="C140" s="34"/>
      <c r="D140" s="34"/>
      <c r="E140" s="33"/>
      <c r="F140" s="35"/>
      <c r="G140" s="36"/>
      <c r="H140" s="37">
        <v>2503</v>
      </c>
      <c r="I140" s="37"/>
      <c r="J140" s="37"/>
      <c r="K140" s="37"/>
      <c r="L140" s="37"/>
      <c r="M140" s="36">
        <f>SUM(M141:M141)</f>
        <v>0</v>
      </c>
    </row>
    <row r="141" spans="1:13" ht="26.4">
      <c r="A141" s="549" t="s">
        <v>18</v>
      </c>
      <c r="B141" s="550" t="s">
        <v>117</v>
      </c>
      <c r="C141" s="38" t="s">
        <v>118</v>
      </c>
      <c r="D141" s="38" t="s">
        <v>728</v>
      </c>
      <c r="E141" s="550" t="s">
        <v>26</v>
      </c>
      <c r="F141" s="551">
        <v>1503</v>
      </c>
      <c r="G141" s="552"/>
      <c r="H141" s="59">
        <v>5882</v>
      </c>
      <c r="I141" s="59">
        <v>2502</v>
      </c>
      <c r="J141" s="59"/>
      <c r="K141" s="59">
        <v>6223</v>
      </c>
      <c r="L141" s="59"/>
      <c r="M141" s="58">
        <f>F141*G141</f>
        <v>0</v>
      </c>
    </row>
    <row r="142" spans="1:13">
      <c r="A142" s="32" t="s">
        <v>42</v>
      </c>
      <c r="B142" s="33"/>
      <c r="C142" s="34"/>
      <c r="D142" s="34"/>
      <c r="E142" s="33"/>
      <c r="F142" s="35"/>
      <c r="G142" s="36"/>
      <c r="H142" s="37">
        <v>2503</v>
      </c>
      <c r="I142" s="37"/>
      <c r="J142" s="37"/>
      <c r="K142" s="37"/>
      <c r="L142" s="37"/>
      <c r="M142" s="36">
        <f>SUM(M143:M145)</f>
        <v>0</v>
      </c>
    </row>
    <row r="143" spans="1:13" ht="26.4">
      <c r="A143" s="54" t="s">
        <v>18</v>
      </c>
      <c r="B143" s="550" t="s">
        <v>759</v>
      </c>
      <c r="C143" s="38" t="s">
        <v>758</v>
      </c>
      <c r="D143" s="56" t="s">
        <v>822</v>
      </c>
      <c r="E143" s="550" t="s">
        <v>43</v>
      </c>
      <c r="F143" s="551">
        <v>1288</v>
      </c>
      <c r="G143" s="552"/>
      <c r="H143" s="59">
        <v>5886</v>
      </c>
      <c r="I143" s="59">
        <v>2503</v>
      </c>
      <c r="J143" s="59"/>
      <c r="K143" s="59">
        <v>6255</v>
      </c>
      <c r="L143" s="59"/>
      <c r="M143" s="58">
        <f>F143*G143</f>
        <v>0</v>
      </c>
    </row>
    <row r="144" spans="1:13" ht="27.75" customHeight="1">
      <c r="A144" s="54" t="s">
        <v>23</v>
      </c>
      <c r="B144" s="550" t="s">
        <v>759</v>
      </c>
      <c r="C144" s="38" t="s">
        <v>757</v>
      </c>
      <c r="D144" s="56"/>
      <c r="E144" s="550" t="s">
        <v>43</v>
      </c>
      <c r="F144" s="551">
        <v>65</v>
      </c>
      <c r="G144" s="552"/>
      <c r="H144" s="59"/>
      <c r="I144" s="59"/>
      <c r="J144" s="59"/>
      <c r="K144" s="59"/>
      <c r="L144" s="59"/>
      <c r="M144" s="58">
        <f>F144*G144</f>
        <v>0</v>
      </c>
    </row>
    <row r="145" spans="1:13" customFormat="1" ht="21" customHeight="1">
      <c r="A145" s="54" t="s">
        <v>24</v>
      </c>
      <c r="B145" s="556" t="s">
        <v>776</v>
      </c>
      <c r="C145" s="557" t="s">
        <v>273</v>
      </c>
      <c r="D145" s="557" t="s">
        <v>274</v>
      </c>
      <c r="E145" s="556" t="s">
        <v>43</v>
      </c>
      <c r="F145" s="572">
        <v>1223</v>
      </c>
      <c r="G145" s="552"/>
      <c r="H145" s="573"/>
      <c r="I145" s="573"/>
      <c r="J145" s="573"/>
      <c r="K145" s="573"/>
      <c r="L145" s="573"/>
      <c r="M145" s="58">
        <f>F145*G145</f>
        <v>0</v>
      </c>
    </row>
    <row r="146" spans="1:13">
      <c r="A146" s="32" t="s">
        <v>44</v>
      </c>
      <c r="B146" s="33"/>
      <c r="C146" s="34"/>
      <c r="D146" s="34"/>
      <c r="E146" s="33"/>
      <c r="F146" s="35"/>
      <c r="G146" s="36"/>
      <c r="H146" s="37">
        <v>2504</v>
      </c>
      <c r="I146" s="37"/>
      <c r="J146" s="37"/>
      <c r="K146" s="37"/>
      <c r="L146" s="37"/>
      <c r="M146" s="36">
        <f>SUM(M147,M149,M153,)</f>
        <v>0</v>
      </c>
    </row>
    <row r="147" spans="1:13">
      <c r="A147" s="32" t="s">
        <v>45</v>
      </c>
      <c r="B147" s="33"/>
      <c r="C147" s="34"/>
      <c r="D147" s="34"/>
      <c r="E147" s="33"/>
      <c r="F147" s="35"/>
      <c r="G147" s="36"/>
      <c r="H147" s="37">
        <v>2505</v>
      </c>
      <c r="I147" s="37"/>
      <c r="J147" s="37"/>
      <c r="K147" s="37"/>
      <c r="L147" s="37"/>
      <c r="M147" s="36">
        <f>SUM(M148:M148)</f>
        <v>0</v>
      </c>
    </row>
    <row r="148" spans="1:13" ht="26.4">
      <c r="A148" s="549" t="s">
        <v>18</v>
      </c>
      <c r="B148" s="550" t="s">
        <v>196</v>
      </c>
      <c r="C148" s="38" t="s">
        <v>197</v>
      </c>
      <c r="D148" s="38" t="s">
        <v>233</v>
      </c>
      <c r="E148" s="550" t="s">
        <v>35</v>
      </c>
      <c r="F148" s="551">
        <v>259</v>
      </c>
      <c r="G148" s="552"/>
      <c r="H148" s="559"/>
      <c r="I148" s="559"/>
      <c r="J148" s="559"/>
      <c r="K148" s="559"/>
      <c r="L148" s="559"/>
      <c r="M148" s="552">
        <f>F148*G148</f>
        <v>0</v>
      </c>
    </row>
    <row r="149" spans="1:13">
      <c r="A149" s="32" t="s">
        <v>47</v>
      </c>
      <c r="B149" s="33"/>
      <c r="C149" s="34"/>
      <c r="D149" s="34"/>
      <c r="E149" s="33"/>
      <c r="F149" s="35"/>
      <c r="G149" s="36"/>
      <c r="H149" s="37">
        <v>2506</v>
      </c>
      <c r="I149" s="37"/>
      <c r="J149" s="37"/>
      <c r="K149" s="37"/>
      <c r="L149" s="37"/>
      <c r="M149" s="36">
        <f>SUM(M150:M152)</f>
        <v>0</v>
      </c>
    </row>
    <row r="150" spans="1:13" ht="39.6">
      <c r="A150" s="54" t="s">
        <v>18</v>
      </c>
      <c r="B150" s="550" t="s">
        <v>730</v>
      </c>
      <c r="C150" s="56" t="s">
        <v>729</v>
      </c>
      <c r="D150" s="56"/>
      <c r="E150" s="550" t="s">
        <v>26</v>
      </c>
      <c r="F150" s="57">
        <v>987</v>
      </c>
      <c r="G150" s="58"/>
      <c r="H150" s="59">
        <v>5890</v>
      </c>
      <c r="I150" s="59">
        <v>2506</v>
      </c>
      <c r="J150" s="59"/>
      <c r="K150" s="59">
        <v>6862</v>
      </c>
      <c r="L150" s="59"/>
      <c r="M150" s="58">
        <f>F150*G150</f>
        <v>0</v>
      </c>
    </row>
    <row r="151" spans="1:13" ht="26.4">
      <c r="A151" s="549" t="s">
        <v>21</v>
      </c>
      <c r="B151" s="550" t="s">
        <v>132</v>
      </c>
      <c r="C151" s="56" t="s">
        <v>49</v>
      </c>
      <c r="D151" s="56"/>
      <c r="E151" s="550" t="s">
        <v>26</v>
      </c>
      <c r="F151" s="57">
        <v>40</v>
      </c>
      <c r="G151" s="58"/>
      <c r="H151" s="59">
        <v>5936</v>
      </c>
      <c r="I151" s="59">
        <v>2506</v>
      </c>
      <c r="J151" s="59"/>
      <c r="K151" s="59">
        <v>7019</v>
      </c>
      <c r="L151" s="59"/>
      <c r="M151" s="58">
        <f>F151*G151</f>
        <v>0</v>
      </c>
    </row>
    <row r="152" spans="1:13" ht="39.6">
      <c r="A152" s="549" t="s">
        <v>23</v>
      </c>
      <c r="B152" s="550" t="s">
        <v>131</v>
      </c>
      <c r="C152" s="56" t="s">
        <v>48</v>
      </c>
      <c r="D152" s="56"/>
      <c r="E152" s="550" t="s">
        <v>26</v>
      </c>
      <c r="F152" s="57">
        <v>40</v>
      </c>
      <c r="G152" s="58"/>
      <c r="H152" s="59">
        <v>5937</v>
      </c>
      <c r="I152" s="59">
        <v>2506</v>
      </c>
      <c r="J152" s="59"/>
      <c r="K152" s="59">
        <v>7030</v>
      </c>
      <c r="L152" s="59"/>
      <c r="M152" s="58">
        <f>F152*G152</f>
        <v>0</v>
      </c>
    </row>
    <row r="153" spans="1:13">
      <c r="A153" s="32" t="s">
        <v>50</v>
      </c>
      <c r="B153" s="550"/>
      <c r="C153" s="56"/>
      <c r="D153" s="56"/>
      <c r="E153" s="550"/>
      <c r="F153" s="57"/>
      <c r="G153" s="58"/>
      <c r="H153" s="59"/>
      <c r="I153" s="59"/>
      <c r="J153" s="59"/>
      <c r="K153" s="59"/>
      <c r="L153" s="59"/>
      <c r="M153" s="36">
        <f>SUM(M154:M154)</f>
        <v>0</v>
      </c>
    </row>
    <row r="154" spans="1:13" ht="39.6">
      <c r="A154" s="54" t="s">
        <v>18</v>
      </c>
      <c r="B154" s="550" t="s">
        <v>198</v>
      </c>
      <c r="C154" s="56" t="s">
        <v>199</v>
      </c>
      <c r="D154" s="38"/>
      <c r="E154" s="550" t="s">
        <v>31</v>
      </c>
      <c r="F154" s="57">
        <v>354</v>
      </c>
      <c r="G154" s="58"/>
      <c r="H154" s="59">
        <v>5943</v>
      </c>
      <c r="I154" s="59">
        <v>2508</v>
      </c>
      <c r="J154" s="59"/>
      <c r="K154" s="59">
        <v>7359</v>
      </c>
      <c r="L154" s="59"/>
      <c r="M154" s="58">
        <f>F154*G154</f>
        <v>0</v>
      </c>
    </row>
    <row r="155" spans="1:13">
      <c r="A155" s="32" t="s">
        <v>69</v>
      </c>
      <c r="B155" s="33"/>
      <c r="C155" s="34"/>
      <c r="D155" s="34"/>
      <c r="E155" s="33" t="s">
        <v>96</v>
      </c>
      <c r="F155" s="35"/>
      <c r="G155" s="36"/>
      <c r="H155" s="37">
        <v>2702</v>
      </c>
      <c r="I155" s="37"/>
      <c r="J155" s="37"/>
      <c r="K155" s="37"/>
      <c r="L155" s="37"/>
      <c r="M155" s="36">
        <f>M156</f>
        <v>0</v>
      </c>
    </row>
    <row r="156" spans="1:13">
      <c r="A156" s="32" t="s">
        <v>74</v>
      </c>
      <c r="B156" s="33"/>
      <c r="C156" s="34"/>
      <c r="D156" s="34"/>
      <c r="E156" s="33"/>
      <c r="F156" s="35"/>
      <c r="G156" s="36"/>
      <c r="H156" s="37">
        <v>2705</v>
      </c>
      <c r="I156" s="37"/>
      <c r="J156" s="37"/>
      <c r="K156" s="37"/>
      <c r="L156" s="37"/>
      <c r="M156" s="36">
        <f>SUM(M157:M166)</f>
        <v>0</v>
      </c>
    </row>
    <row r="157" spans="1:13" ht="81" customHeight="1">
      <c r="A157" s="54" t="s">
        <v>18</v>
      </c>
      <c r="B157" s="550" t="s">
        <v>200</v>
      </c>
      <c r="C157" s="38" t="s">
        <v>254</v>
      </c>
      <c r="D157" s="56" t="s">
        <v>253</v>
      </c>
      <c r="E157" s="55" t="s">
        <v>31</v>
      </c>
      <c r="F157" s="57">
        <v>289</v>
      </c>
      <c r="G157" s="58"/>
      <c r="H157" s="59">
        <v>6490</v>
      </c>
      <c r="I157" s="59">
        <v>2705</v>
      </c>
      <c r="J157" s="59"/>
      <c r="K157" s="59">
        <v>10834</v>
      </c>
      <c r="L157" s="59"/>
      <c r="M157" s="58">
        <f t="shared" ref="M157:M163" si="6">F157*G157</f>
        <v>0</v>
      </c>
    </row>
    <row r="158" spans="1:13" ht="79.5" customHeight="1">
      <c r="A158" s="54" t="s">
        <v>21</v>
      </c>
      <c r="B158" s="550" t="s">
        <v>200</v>
      </c>
      <c r="C158" s="38" t="s">
        <v>254</v>
      </c>
      <c r="D158" s="56" t="s">
        <v>255</v>
      </c>
      <c r="E158" s="55" t="s">
        <v>31</v>
      </c>
      <c r="F158" s="57">
        <v>213</v>
      </c>
      <c r="G158" s="58"/>
      <c r="H158" s="59">
        <v>6490</v>
      </c>
      <c r="I158" s="59">
        <v>2705</v>
      </c>
      <c r="J158" s="59"/>
      <c r="K158" s="59">
        <v>10834</v>
      </c>
      <c r="L158" s="59"/>
      <c r="M158" s="58">
        <f t="shared" si="6"/>
        <v>0</v>
      </c>
    </row>
    <row r="159" spans="1:13" ht="79.5" customHeight="1">
      <c r="A159" s="54" t="s">
        <v>23</v>
      </c>
      <c r="B159" s="550" t="s">
        <v>202</v>
      </c>
      <c r="C159" s="569" t="s">
        <v>803</v>
      </c>
      <c r="D159" s="56" t="s">
        <v>804</v>
      </c>
      <c r="E159" s="55" t="s">
        <v>26</v>
      </c>
      <c r="F159" s="57">
        <v>5.5</v>
      </c>
      <c r="G159" s="58"/>
      <c r="H159" s="59">
        <v>6490</v>
      </c>
      <c r="I159" s="59">
        <v>2705</v>
      </c>
      <c r="J159" s="59"/>
      <c r="K159" s="59">
        <v>10834</v>
      </c>
      <c r="L159" s="59"/>
      <c r="M159" s="58">
        <f t="shared" si="6"/>
        <v>0</v>
      </c>
    </row>
    <row r="160" spans="1:13" ht="79.5" customHeight="1">
      <c r="A160" s="54" t="s">
        <v>24</v>
      </c>
      <c r="B160" s="550" t="s">
        <v>182</v>
      </c>
      <c r="C160" s="569" t="s">
        <v>805</v>
      </c>
      <c r="D160" s="56" t="s">
        <v>806</v>
      </c>
      <c r="E160" s="55" t="s">
        <v>26</v>
      </c>
      <c r="F160" s="57">
        <v>9</v>
      </c>
      <c r="G160" s="58"/>
      <c r="H160" s="59">
        <v>6490</v>
      </c>
      <c r="I160" s="59">
        <v>2705</v>
      </c>
      <c r="J160" s="59"/>
      <c r="K160" s="59">
        <v>10834</v>
      </c>
      <c r="L160" s="59"/>
      <c r="M160" s="58">
        <f t="shared" si="6"/>
        <v>0</v>
      </c>
    </row>
    <row r="161" spans="1:13" ht="39.6">
      <c r="A161" s="54" t="s">
        <v>27</v>
      </c>
      <c r="B161" s="550" t="s">
        <v>205</v>
      </c>
      <c r="C161" s="38" t="s">
        <v>206</v>
      </c>
      <c r="D161" s="56"/>
      <c r="E161" s="55" t="s">
        <v>26</v>
      </c>
      <c r="F161" s="57">
        <v>5.5</v>
      </c>
      <c r="G161" s="58"/>
      <c r="H161" s="59">
        <v>6491</v>
      </c>
      <c r="I161" s="59">
        <v>2705</v>
      </c>
      <c r="J161" s="59">
        <v>6490</v>
      </c>
      <c r="K161" s="59">
        <v>10908</v>
      </c>
      <c r="L161" s="59"/>
      <c r="M161" s="58">
        <f t="shared" si="6"/>
        <v>0</v>
      </c>
    </row>
    <row r="162" spans="1:13" ht="39.6">
      <c r="A162" s="54" t="s">
        <v>29</v>
      </c>
      <c r="B162" s="550" t="s">
        <v>256</v>
      </c>
      <c r="C162" s="38" t="s">
        <v>257</v>
      </c>
      <c r="D162" s="574"/>
      <c r="E162" s="55" t="s">
        <v>26</v>
      </c>
      <c r="F162" s="57">
        <v>9</v>
      </c>
      <c r="G162" s="58"/>
      <c r="H162" s="59"/>
      <c r="I162" s="59"/>
      <c r="J162" s="59"/>
      <c r="K162" s="59"/>
      <c r="L162" s="59"/>
      <c r="M162" s="58">
        <f t="shared" si="6"/>
        <v>0</v>
      </c>
    </row>
    <row r="163" spans="1:13" ht="26.4">
      <c r="A163" s="54" t="s">
        <v>30</v>
      </c>
      <c r="B163" s="550" t="s">
        <v>209</v>
      </c>
      <c r="C163" s="38" t="s">
        <v>731</v>
      </c>
      <c r="D163" s="38"/>
      <c r="E163" s="55" t="s">
        <v>31</v>
      </c>
      <c r="F163" s="57">
        <v>213</v>
      </c>
      <c r="G163" s="58"/>
      <c r="H163" s="59"/>
      <c r="I163" s="59"/>
      <c r="J163" s="59"/>
      <c r="K163" s="59"/>
      <c r="L163" s="59"/>
      <c r="M163" s="58">
        <f t="shared" si="6"/>
        <v>0</v>
      </c>
    </row>
    <row r="164" spans="1:13" ht="52.8">
      <c r="A164" s="54" t="s">
        <v>227</v>
      </c>
      <c r="B164" s="575" t="s">
        <v>732</v>
      </c>
      <c r="C164" s="576" t="s">
        <v>733</v>
      </c>
      <c r="D164" s="639" t="s">
        <v>734</v>
      </c>
      <c r="E164" s="577" t="s">
        <v>31</v>
      </c>
      <c r="F164" s="578">
        <v>54</v>
      </c>
      <c r="G164" s="579"/>
      <c r="H164" s="580">
        <v>14089</v>
      </c>
      <c r="J164" s="577" t="s">
        <v>735</v>
      </c>
      <c r="K164" s="580">
        <v>43.5</v>
      </c>
      <c r="L164" s="580">
        <v>36.299999999999997</v>
      </c>
      <c r="M164" s="581">
        <f>G164*F164</f>
        <v>0</v>
      </c>
    </row>
    <row r="165" spans="1:13" ht="79.2">
      <c r="A165" s="54" t="s">
        <v>228</v>
      </c>
      <c r="B165" s="575" t="s">
        <v>739</v>
      </c>
      <c r="C165" s="576" t="s">
        <v>740</v>
      </c>
      <c r="D165" s="557" t="s">
        <v>738</v>
      </c>
      <c r="E165" s="575" t="s">
        <v>26</v>
      </c>
      <c r="F165" s="582">
        <v>4</v>
      </c>
      <c r="G165" s="583"/>
      <c r="M165" s="584">
        <f>F165*G165</f>
        <v>0</v>
      </c>
    </row>
    <row r="166" spans="1:13" ht="79.2">
      <c r="A166" s="54" t="s">
        <v>229</v>
      </c>
      <c r="B166" s="585" t="s">
        <v>736</v>
      </c>
      <c r="C166" s="586" t="s">
        <v>737</v>
      </c>
      <c r="D166" s="587" t="s">
        <v>738</v>
      </c>
      <c r="E166" s="585" t="s">
        <v>26</v>
      </c>
      <c r="F166" s="588">
        <v>11</v>
      </c>
      <c r="G166" s="589"/>
      <c r="H166" s="590"/>
      <c r="I166" s="590"/>
      <c r="J166" s="590"/>
      <c r="K166" s="590"/>
      <c r="L166" s="590"/>
      <c r="M166" s="591">
        <f>F166*G166</f>
        <v>0</v>
      </c>
    </row>
  </sheetData>
  <sheetProtection algorithmName="SHA-512" hashValue="1rxWcXRVxecS7bp+9CVjQ1vG8D2u9vuszp+iPSNKdqKoNl6gHsYhXA/M24Kkzne3da4ikNVju7393onBXzL5eg==" saltValue="l508HhRv4T3z9HQUhRyETA==" spinCount="100000" sheet="1" objects="1" scenarios="1"/>
  <protectedRanges>
    <protectedRange sqref="G121:G166" name="Obseg2"/>
    <protectedRange sqref="G6:G117" name="Obseg1"/>
  </protectedRanges>
  <phoneticPr fontId="17" type="noConversion"/>
  <pageMargins left="0.70866141732283472" right="0.70866141732283472" top="0.98425196850393704" bottom="0.74803149606299213" header="0.31496062992125984" footer="0.31496062992125984"/>
  <pageSetup paperSize="9" scale="91" firstPageNumber="4" fitToHeight="0" orientation="landscape" useFirstPageNumber="1" r:id="rId1"/>
  <headerFooter>
    <oddHeader>&amp;L&amp;G&amp;R
PROJEKTANTSKI PREDRAČUN - REGIONALNA CESTA</oddHeader>
    <oddFooter>&amp;L&amp;G&amp;R&amp;P od &amp;[75</oddFooter>
  </headerFooter>
  <rowBreaks count="1" manualBreakCount="1">
    <brk id="123" max="16383"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3:M16"/>
  <sheetViews>
    <sheetView view="pageBreakPreview" zoomScale="90" zoomScaleNormal="100" zoomScaleSheetLayoutView="90" workbookViewId="0">
      <selection activeCell="D10" sqref="D10"/>
    </sheetView>
  </sheetViews>
  <sheetFormatPr defaultRowHeight="13.2"/>
  <cols>
    <col min="1" max="1" width="11.88671875" style="14" customWidth="1"/>
    <col min="2" max="2" width="31.88671875" style="14" customWidth="1"/>
    <col min="3" max="3" width="13.5546875" style="14" customWidth="1"/>
    <col min="4" max="4" width="26.5546875" style="14" customWidth="1"/>
    <col min="5" max="256" width="9.109375" style="14"/>
    <col min="257" max="257" width="11.88671875" style="14" customWidth="1"/>
    <col min="258" max="258" width="31.88671875" style="14" customWidth="1"/>
    <col min="259" max="259" width="13.5546875" style="14" customWidth="1"/>
    <col min="260" max="260" width="26.5546875" style="14" customWidth="1"/>
    <col min="261" max="512" width="9.109375" style="14"/>
    <col min="513" max="513" width="11.88671875" style="14" customWidth="1"/>
    <col min="514" max="514" width="31.88671875" style="14" customWidth="1"/>
    <col min="515" max="515" width="13.5546875" style="14" customWidth="1"/>
    <col min="516" max="516" width="26.5546875" style="14" customWidth="1"/>
    <col min="517" max="768" width="9.109375" style="14"/>
    <col min="769" max="769" width="11.88671875" style="14" customWidth="1"/>
    <col min="770" max="770" width="31.88671875" style="14" customWidth="1"/>
    <col min="771" max="771" width="13.5546875" style="14" customWidth="1"/>
    <col min="772" max="772" width="26.5546875" style="14" customWidth="1"/>
    <col min="773" max="1024" width="9.109375" style="14"/>
    <col min="1025" max="1025" width="11.88671875" style="14" customWidth="1"/>
    <col min="1026" max="1026" width="31.88671875" style="14" customWidth="1"/>
    <col min="1027" max="1027" width="13.5546875" style="14" customWidth="1"/>
    <col min="1028" max="1028" width="26.5546875" style="14" customWidth="1"/>
    <col min="1029" max="1280" width="9.109375" style="14"/>
    <col min="1281" max="1281" width="11.88671875" style="14" customWidth="1"/>
    <col min="1282" max="1282" width="31.88671875" style="14" customWidth="1"/>
    <col min="1283" max="1283" width="13.5546875" style="14" customWidth="1"/>
    <col min="1284" max="1284" width="26.5546875" style="14" customWidth="1"/>
    <col min="1285" max="1536" width="9.109375" style="14"/>
    <col min="1537" max="1537" width="11.88671875" style="14" customWidth="1"/>
    <col min="1538" max="1538" width="31.88671875" style="14" customWidth="1"/>
    <col min="1539" max="1539" width="13.5546875" style="14" customWidth="1"/>
    <col min="1540" max="1540" width="26.5546875" style="14" customWidth="1"/>
    <col min="1541" max="1792" width="9.109375" style="14"/>
    <col min="1793" max="1793" width="11.88671875" style="14" customWidth="1"/>
    <col min="1794" max="1794" width="31.88671875" style="14" customWidth="1"/>
    <col min="1795" max="1795" width="13.5546875" style="14" customWidth="1"/>
    <col min="1796" max="1796" width="26.5546875" style="14" customWidth="1"/>
    <col min="1797" max="2048" width="9.109375" style="14"/>
    <col min="2049" max="2049" width="11.88671875" style="14" customWidth="1"/>
    <col min="2050" max="2050" width="31.88671875" style="14" customWidth="1"/>
    <col min="2051" max="2051" width="13.5546875" style="14" customWidth="1"/>
    <col min="2052" max="2052" width="26.5546875" style="14" customWidth="1"/>
    <col min="2053" max="2304" width="9.109375" style="14"/>
    <col min="2305" max="2305" width="11.88671875" style="14" customWidth="1"/>
    <col min="2306" max="2306" width="31.88671875" style="14" customWidth="1"/>
    <col min="2307" max="2307" width="13.5546875" style="14" customWidth="1"/>
    <col min="2308" max="2308" width="26.5546875" style="14" customWidth="1"/>
    <col min="2309" max="2560" width="9.109375" style="14"/>
    <col min="2561" max="2561" width="11.88671875" style="14" customWidth="1"/>
    <col min="2562" max="2562" width="31.88671875" style="14" customWidth="1"/>
    <col min="2563" max="2563" width="13.5546875" style="14" customWidth="1"/>
    <col min="2564" max="2564" width="26.5546875" style="14" customWidth="1"/>
    <col min="2565" max="2816" width="9.109375" style="14"/>
    <col min="2817" max="2817" width="11.88671875" style="14" customWidth="1"/>
    <col min="2818" max="2818" width="31.88671875" style="14" customWidth="1"/>
    <col min="2819" max="2819" width="13.5546875" style="14" customWidth="1"/>
    <col min="2820" max="2820" width="26.5546875" style="14" customWidth="1"/>
    <col min="2821" max="3072" width="9.109375" style="14"/>
    <col min="3073" max="3073" width="11.88671875" style="14" customWidth="1"/>
    <col min="3074" max="3074" width="31.88671875" style="14" customWidth="1"/>
    <col min="3075" max="3075" width="13.5546875" style="14" customWidth="1"/>
    <col min="3076" max="3076" width="26.5546875" style="14" customWidth="1"/>
    <col min="3077" max="3328" width="9.109375" style="14"/>
    <col min="3329" max="3329" width="11.88671875" style="14" customWidth="1"/>
    <col min="3330" max="3330" width="31.88671875" style="14" customWidth="1"/>
    <col min="3331" max="3331" width="13.5546875" style="14" customWidth="1"/>
    <col min="3332" max="3332" width="26.5546875" style="14" customWidth="1"/>
    <col min="3333" max="3584" width="9.109375" style="14"/>
    <col min="3585" max="3585" width="11.88671875" style="14" customWidth="1"/>
    <col min="3586" max="3586" width="31.88671875" style="14" customWidth="1"/>
    <col min="3587" max="3587" width="13.5546875" style="14" customWidth="1"/>
    <col min="3588" max="3588" width="26.5546875" style="14" customWidth="1"/>
    <col min="3589" max="3840" width="9.109375" style="14"/>
    <col min="3841" max="3841" width="11.88671875" style="14" customWidth="1"/>
    <col min="3842" max="3842" width="31.88671875" style="14" customWidth="1"/>
    <col min="3843" max="3843" width="13.5546875" style="14" customWidth="1"/>
    <col min="3844" max="3844" width="26.5546875" style="14" customWidth="1"/>
    <col min="3845" max="4096" width="9.109375" style="14"/>
    <col min="4097" max="4097" width="11.88671875" style="14" customWidth="1"/>
    <col min="4098" max="4098" width="31.88671875" style="14" customWidth="1"/>
    <col min="4099" max="4099" width="13.5546875" style="14" customWidth="1"/>
    <col min="4100" max="4100" width="26.5546875" style="14" customWidth="1"/>
    <col min="4101" max="4352" width="9.109375" style="14"/>
    <col min="4353" max="4353" width="11.88671875" style="14" customWidth="1"/>
    <col min="4354" max="4354" width="31.88671875" style="14" customWidth="1"/>
    <col min="4355" max="4355" width="13.5546875" style="14" customWidth="1"/>
    <col min="4356" max="4356" width="26.5546875" style="14" customWidth="1"/>
    <col min="4357" max="4608" width="9.109375" style="14"/>
    <col min="4609" max="4609" width="11.88671875" style="14" customWidth="1"/>
    <col min="4610" max="4610" width="31.88671875" style="14" customWidth="1"/>
    <col min="4611" max="4611" width="13.5546875" style="14" customWidth="1"/>
    <col min="4612" max="4612" width="26.5546875" style="14" customWidth="1"/>
    <col min="4613" max="4864" width="9.109375" style="14"/>
    <col min="4865" max="4865" width="11.88671875" style="14" customWidth="1"/>
    <col min="4866" max="4866" width="31.88671875" style="14" customWidth="1"/>
    <col min="4867" max="4867" width="13.5546875" style="14" customWidth="1"/>
    <col min="4868" max="4868" width="26.5546875" style="14" customWidth="1"/>
    <col min="4869" max="5120" width="9.109375" style="14"/>
    <col min="5121" max="5121" width="11.88671875" style="14" customWidth="1"/>
    <col min="5122" max="5122" width="31.88671875" style="14" customWidth="1"/>
    <col min="5123" max="5123" width="13.5546875" style="14" customWidth="1"/>
    <col min="5124" max="5124" width="26.5546875" style="14" customWidth="1"/>
    <col min="5125" max="5376" width="9.109375" style="14"/>
    <col min="5377" max="5377" width="11.88671875" style="14" customWidth="1"/>
    <col min="5378" max="5378" width="31.88671875" style="14" customWidth="1"/>
    <col min="5379" max="5379" width="13.5546875" style="14" customWidth="1"/>
    <col min="5380" max="5380" width="26.5546875" style="14" customWidth="1"/>
    <col min="5381" max="5632" width="9.109375" style="14"/>
    <col min="5633" max="5633" width="11.88671875" style="14" customWidth="1"/>
    <col min="5634" max="5634" width="31.88671875" style="14" customWidth="1"/>
    <col min="5635" max="5635" width="13.5546875" style="14" customWidth="1"/>
    <col min="5636" max="5636" width="26.5546875" style="14" customWidth="1"/>
    <col min="5637" max="5888" width="9.109375" style="14"/>
    <col min="5889" max="5889" width="11.88671875" style="14" customWidth="1"/>
    <col min="5890" max="5890" width="31.88671875" style="14" customWidth="1"/>
    <col min="5891" max="5891" width="13.5546875" style="14" customWidth="1"/>
    <col min="5892" max="5892" width="26.5546875" style="14" customWidth="1"/>
    <col min="5893" max="6144" width="9.109375" style="14"/>
    <col min="6145" max="6145" width="11.88671875" style="14" customWidth="1"/>
    <col min="6146" max="6146" width="31.88671875" style="14" customWidth="1"/>
    <col min="6147" max="6147" width="13.5546875" style="14" customWidth="1"/>
    <col min="6148" max="6148" width="26.5546875" style="14" customWidth="1"/>
    <col min="6149" max="6400" width="9.109375" style="14"/>
    <col min="6401" max="6401" width="11.88671875" style="14" customWidth="1"/>
    <col min="6402" max="6402" width="31.88671875" style="14" customWidth="1"/>
    <col min="6403" max="6403" width="13.5546875" style="14" customWidth="1"/>
    <col min="6404" max="6404" width="26.5546875" style="14" customWidth="1"/>
    <col min="6405" max="6656" width="9.109375" style="14"/>
    <col min="6657" max="6657" width="11.88671875" style="14" customWidth="1"/>
    <col min="6658" max="6658" width="31.88671875" style="14" customWidth="1"/>
    <col min="6659" max="6659" width="13.5546875" style="14" customWidth="1"/>
    <col min="6660" max="6660" width="26.5546875" style="14" customWidth="1"/>
    <col min="6661" max="6912" width="9.109375" style="14"/>
    <col min="6913" max="6913" width="11.88671875" style="14" customWidth="1"/>
    <col min="6914" max="6914" width="31.88671875" style="14" customWidth="1"/>
    <col min="6915" max="6915" width="13.5546875" style="14" customWidth="1"/>
    <col min="6916" max="6916" width="26.5546875" style="14" customWidth="1"/>
    <col min="6917" max="7168" width="9.109375" style="14"/>
    <col min="7169" max="7169" width="11.88671875" style="14" customWidth="1"/>
    <col min="7170" max="7170" width="31.88671875" style="14" customWidth="1"/>
    <col min="7171" max="7171" width="13.5546875" style="14" customWidth="1"/>
    <col min="7172" max="7172" width="26.5546875" style="14" customWidth="1"/>
    <col min="7173" max="7424" width="9.109375" style="14"/>
    <col min="7425" max="7425" width="11.88671875" style="14" customWidth="1"/>
    <col min="7426" max="7426" width="31.88671875" style="14" customWidth="1"/>
    <col min="7427" max="7427" width="13.5546875" style="14" customWidth="1"/>
    <col min="7428" max="7428" width="26.5546875" style="14" customWidth="1"/>
    <col min="7429" max="7680" width="9.109375" style="14"/>
    <col min="7681" max="7681" width="11.88671875" style="14" customWidth="1"/>
    <col min="7682" max="7682" width="31.88671875" style="14" customWidth="1"/>
    <col min="7683" max="7683" width="13.5546875" style="14" customWidth="1"/>
    <col min="7684" max="7684" width="26.5546875" style="14" customWidth="1"/>
    <col min="7685" max="7936" width="9.109375" style="14"/>
    <col min="7937" max="7937" width="11.88671875" style="14" customWidth="1"/>
    <col min="7938" max="7938" width="31.88671875" style="14" customWidth="1"/>
    <col min="7939" max="7939" width="13.5546875" style="14" customWidth="1"/>
    <col min="7940" max="7940" width="26.5546875" style="14" customWidth="1"/>
    <col min="7941" max="8192" width="9.109375" style="14"/>
    <col min="8193" max="8193" width="11.88671875" style="14" customWidth="1"/>
    <col min="8194" max="8194" width="31.88671875" style="14" customWidth="1"/>
    <col min="8195" max="8195" width="13.5546875" style="14" customWidth="1"/>
    <col min="8196" max="8196" width="26.5546875" style="14" customWidth="1"/>
    <col min="8197" max="8448" width="9.109375" style="14"/>
    <col min="8449" max="8449" width="11.88671875" style="14" customWidth="1"/>
    <col min="8450" max="8450" width="31.88671875" style="14" customWidth="1"/>
    <col min="8451" max="8451" width="13.5546875" style="14" customWidth="1"/>
    <col min="8452" max="8452" width="26.5546875" style="14" customWidth="1"/>
    <col min="8453" max="8704" width="9.109375" style="14"/>
    <col min="8705" max="8705" width="11.88671875" style="14" customWidth="1"/>
    <col min="8706" max="8706" width="31.88671875" style="14" customWidth="1"/>
    <col min="8707" max="8707" width="13.5546875" style="14" customWidth="1"/>
    <col min="8708" max="8708" width="26.5546875" style="14" customWidth="1"/>
    <col min="8709" max="8960" width="9.109375" style="14"/>
    <col min="8961" max="8961" width="11.88671875" style="14" customWidth="1"/>
    <col min="8962" max="8962" width="31.88671875" style="14" customWidth="1"/>
    <col min="8963" max="8963" width="13.5546875" style="14" customWidth="1"/>
    <col min="8964" max="8964" width="26.5546875" style="14" customWidth="1"/>
    <col min="8965" max="9216" width="9.109375" style="14"/>
    <col min="9217" max="9217" width="11.88671875" style="14" customWidth="1"/>
    <col min="9218" max="9218" width="31.88671875" style="14" customWidth="1"/>
    <col min="9219" max="9219" width="13.5546875" style="14" customWidth="1"/>
    <col min="9220" max="9220" width="26.5546875" style="14" customWidth="1"/>
    <col min="9221" max="9472" width="9.109375" style="14"/>
    <col min="9473" max="9473" width="11.88671875" style="14" customWidth="1"/>
    <col min="9474" max="9474" width="31.88671875" style="14" customWidth="1"/>
    <col min="9475" max="9475" width="13.5546875" style="14" customWidth="1"/>
    <col min="9476" max="9476" width="26.5546875" style="14" customWidth="1"/>
    <col min="9477" max="9728" width="9.109375" style="14"/>
    <col min="9729" max="9729" width="11.88671875" style="14" customWidth="1"/>
    <col min="9730" max="9730" width="31.88671875" style="14" customWidth="1"/>
    <col min="9731" max="9731" width="13.5546875" style="14" customWidth="1"/>
    <col min="9732" max="9732" width="26.5546875" style="14" customWidth="1"/>
    <col min="9733" max="9984" width="9.109375" style="14"/>
    <col min="9985" max="9985" width="11.88671875" style="14" customWidth="1"/>
    <col min="9986" max="9986" width="31.88671875" style="14" customWidth="1"/>
    <col min="9987" max="9987" width="13.5546875" style="14" customWidth="1"/>
    <col min="9988" max="9988" width="26.5546875" style="14" customWidth="1"/>
    <col min="9989" max="10240" width="9.109375" style="14"/>
    <col min="10241" max="10241" width="11.88671875" style="14" customWidth="1"/>
    <col min="10242" max="10242" width="31.88671875" style="14" customWidth="1"/>
    <col min="10243" max="10243" width="13.5546875" style="14" customWidth="1"/>
    <col min="10244" max="10244" width="26.5546875" style="14" customWidth="1"/>
    <col min="10245" max="10496" width="9.109375" style="14"/>
    <col min="10497" max="10497" width="11.88671875" style="14" customWidth="1"/>
    <col min="10498" max="10498" width="31.88671875" style="14" customWidth="1"/>
    <col min="10499" max="10499" width="13.5546875" style="14" customWidth="1"/>
    <col min="10500" max="10500" width="26.5546875" style="14" customWidth="1"/>
    <col min="10501" max="10752" width="9.109375" style="14"/>
    <col min="10753" max="10753" width="11.88671875" style="14" customWidth="1"/>
    <col min="10754" max="10754" width="31.88671875" style="14" customWidth="1"/>
    <col min="10755" max="10755" width="13.5546875" style="14" customWidth="1"/>
    <col min="10756" max="10756" width="26.5546875" style="14" customWidth="1"/>
    <col min="10757" max="11008" width="9.109375" style="14"/>
    <col min="11009" max="11009" width="11.88671875" style="14" customWidth="1"/>
    <col min="11010" max="11010" width="31.88671875" style="14" customWidth="1"/>
    <col min="11011" max="11011" width="13.5546875" style="14" customWidth="1"/>
    <col min="11012" max="11012" width="26.5546875" style="14" customWidth="1"/>
    <col min="11013" max="11264" width="9.109375" style="14"/>
    <col min="11265" max="11265" width="11.88671875" style="14" customWidth="1"/>
    <col min="11266" max="11266" width="31.88671875" style="14" customWidth="1"/>
    <col min="11267" max="11267" width="13.5546875" style="14" customWidth="1"/>
    <col min="11268" max="11268" width="26.5546875" style="14" customWidth="1"/>
    <col min="11269" max="11520" width="9.109375" style="14"/>
    <col min="11521" max="11521" width="11.88671875" style="14" customWidth="1"/>
    <col min="11522" max="11522" width="31.88671875" style="14" customWidth="1"/>
    <col min="11523" max="11523" width="13.5546875" style="14" customWidth="1"/>
    <col min="11524" max="11524" width="26.5546875" style="14" customWidth="1"/>
    <col min="11525" max="11776" width="9.109375" style="14"/>
    <col min="11777" max="11777" width="11.88671875" style="14" customWidth="1"/>
    <col min="11778" max="11778" width="31.88671875" style="14" customWidth="1"/>
    <col min="11779" max="11779" width="13.5546875" style="14" customWidth="1"/>
    <col min="11780" max="11780" width="26.5546875" style="14" customWidth="1"/>
    <col min="11781" max="12032" width="9.109375" style="14"/>
    <col min="12033" max="12033" width="11.88671875" style="14" customWidth="1"/>
    <col min="12034" max="12034" width="31.88671875" style="14" customWidth="1"/>
    <col min="12035" max="12035" width="13.5546875" style="14" customWidth="1"/>
    <col min="12036" max="12036" width="26.5546875" style="14" customWidth="1"/>
    <col min="12037" max="12288" width="9.109375" style="14"/>
    <col min="12289" max="12289" width="11.88671875" style="14" customWidth="1"/>
    <col min="12290" max="12290" width="31.88671875" style="14" customWidth="1"/>
    <col min="12291" max="12291" width="13.5546875" style="14" customWidth="1"/>
    <col min="12292" max="12292" width="26.5546875" style="14" customWidth="1"/>
    <col min="12293" max="12544" width="9.109375" style="14"/>
    <col min="12545" max="12545" width="11.88671875" style="14" customWidth="1"/>
    <col min="12546" max="12546" width="31.88671875" style="14" customWidth="1"/>
    <col min="12547" max="12547" width="13.5546875" style="14" customWidth="1"/>
    <col min="12548" max="12548" width="26.5546875" style="14" customWidth="1"/>
    <col min="12549" max="12800" width="9.109375" style="14"/>
    <col min="12801" max="12801" width="11.88671875" style="14" customWidth="1"/>
    <col min="12802" max="12802" width="31.88671875" style="14" customWidth="1"/>
    <col min="12803" max="12803" width="13.5546875" style="14" customWidth="1"/>
    <col min="12804" max="12804" width="26.5546875" style="14" customWidth="1"/>
    <col min="12805" max="13056" width="9.109375" style="14"/>
    <col min="13057" max="13057" width="11.88671875" style="14" customWidth="1"/>
    <col min="13058" max="13058" width="31.88671875" style="14" customWidth="1"/>
    <col min="13059" max="13059" width="13.5546875" style="14" customWidth="1"/>
    <col min="13060" max="13060" width="26.5546875" style="14" customWidth="1"/>
    <col min="13061" max="13312" width="9.109375" style="14"/>
    <col min="13313" max="13313" width="11.88671875" style="14" customWidth="1"/>
    <col min="13314" max="13314" width="31.88671875" style="14" customWidth="1"/>
    <col min="13315" max="13315" width="13.5546875" style="14" customWidth="1"/>
    <col min="13316" max="13316" width="26.5546875" style="14" customWidth="1"/>
    <col min="13317" max="13568" width="9.109375" style="14"/>
    <col min="13569" max="13569" width="11.88671875" style="14" customWidth="1"/>
    <col min="13570" max="13570" width="31.88671875" style="14" customWidth="1"/>
    <col min="13571" max="13571" width="13.5546875" style="14" customWidth="1"/>
    <col min="13572" max="13572" width="26.5546875" style="14" customWidth="1"/>
    <col min="13573" max="13824" width="9.109375" style="14"/>
    <col min="13825" max="13825" width="11.88671875" style="14" customWidth="1"/>
    <col min="13826" max="13826" width="31.88671875" style="14" customWidth="1"/>
    <col min="13827" max="13827" width="13.5546875" style="14" customWidth="1"/>
    <col min="13828" max="13828" width="26.5546875" style="14" customWidth="1"/>
    <col min="13829" max="14080" width="9.109375" style="14"/>
    <col min="14081" max="14081" width="11.88671875" style="14" customWidth="1"/>
    <col min="14082" max="14082" width="31.88671875" style="14" customWidth="1"/>
    <col min="14083" max="14083" width="13.5546875" style="14" customWidth="1"/>
    <col min="14084" max="14084" width="26.5546875" style="14" customWidth="1"/>
    <col min="14085" max="14336" width="9.109375" style="14"/>
    <col min="14337" max="14337" width="11.88671875" style="14" customWidth="1"/>
    <col min="14338" max="14338" width="31.88671875" style="14" customWidth="1"/>
    <col min="14339" max="14339" width="13.5546875" style="14" customWidth="1"/>
    <col min="14340" max="14340" width="26.5546875" style="14" customWidth="1"/>
    <col min="14341" max="14592" width="9.109375" style="14"/>
    <col min="14593" max="14593" width="11.88671875" style="14" customWidth="1"/>
    <col min="14594" max="14594" width="31.88671875" style="14" customWidth="1"/>
    <col min="14595" max="14595" width="13.5546875" style="14" customWidth="1"/>
    <col min="14596" max="14596" width="26.5546875" style="14" customWidth="1"/>
    <col min="14597" max="14848" width="9.109375" style="14"/>
    <col min="14849" max="14849" width="11.88671875" style="14" customWidth="1"/>
    <col min="14850" max="14850" width="31.88671875" style="14" customWidth="1"/>
    <col min="14851" max="14851" width="13.5546875" style="14" customWidth="1"/>
    <col min="14852" max="14852" width="26.5546875" style="14" customWidth="1"/>
    <col min="14853" max="15104" width="9.109375" style="14"/>
    <col min="15105" max="15105" width="11.88671875" style="14" customWidth="1"/>
    <col min="15106" max="15106" width="31.88671875" style="14" customWidth="1"/>
    <col min="15107" max="15107" width="13.5546875" style="14" customWidth="1"/>
    <col min="15108" max="15108" width="26.5546875" style="14" customWidth="1"/>
    <col min="15109" max="15360" width="9.109375" style="14"/>
    <col min="15361" max="15361" width="11.88671875" style="14" customWidth="1"/>
    <col min="15362" max="15362" width="31.88671875" style="14" customWidth="1"/>
    <col min="15363" max="15363" width="13.5546875" style="14" customWidth="1"/>
    <col min="15364" max="15364" width="26.5546875" style="14" customWidth="1"/>
    <col min="15365" max="15616" width="9.109375" style="14"/>
    <col min="15617" max="15617" width="11.88671875" style="14" customWidth="1"/>
    <col min="15618" max="15618" width="31.88671875" style="14" customWidth="1"/>
    <col min="15619" max="15619" width="13.5546875" style="14" customWidth="1"/>
    <col min="15620" max="15620" width="26.5546875" style="14" customWidth="1"/>
    <col min="15621" max="15872" width="9.109375" style="14"/>
    <col min="15873" max="15873" width="11.88671875" style="14" customWidth="1"/>
    <col min="15874" max="15874" width="31.88671875" style="14" customWidth="1"/>
    <col min="15875" max="15875" width="13.5546875" style="14" customWidth="1"/>
    <col min="15876" max="15876" width="26.5546875" style="14" customWidth="1"/>
    <col min="15877" max="16128" width="9.109375" style="14"/>
    <col min="16129" max="16129" width="11.88671875" style="14" customWidth="1"/>
    <col min="16130" max="16130" width="31.88671875" style="14" customWidth="1"/>
    <col min="16131" max="16131" width="13.5546875" style="14" customWidth="1"/>
    <col min="16132" max="16132" width="26.5546875" style="14" customWidth="1"/>
    <col min="16133" max="16384" width="9.109375" style="14"/>
  </cols>
  <sheetData>
    <row r="3" spans="1:13" ht="14.4" thickBot="1">
      <c r="A3" s="6" t="s">
        <v>269</v>
      </c>
      <c r="B3" s="7"/>
      <c r="C3" s="8"/>
      <c r="D3" s="9"/>
      <c r="E3" s="10"/>
      <c r="F3" s="11"/>
      <c r="G3" s="12"/>
      <c r="H3" s="13"/>
      <c r="I3" s="13"/>
      <c r="J3" s="13"/>
      <c r="K3" s="13"/>
      <c r="L3" s="13"/>
      <c r="M3" s="12"/>
    </row>
    <row r="4" spans="1:13" ht="20.100000000000001" customHeight="1">
      <c r="A4" s="15" t="s">
        <v>3</v>
      </c>
      <c r="B4" s="16" t="s">
        <v>82</v>
      </c>
      <c r="C4" s="17"/>
      <c r="D4" s="18">
        <f>'Predračun regionalna cesta'!M4</f>
        <v>0</v>
      </c>
      <c r="E4" s="10"/>
      <c r="F4" s="11"/>
      <c r="G4" s="12"/>
      <c r="H4" s="13"/>
      <c r="I4" s="13"/>
      <c r="J4" s="13"/>
      <c r="K4" s="13"/>
      <c r="L4" s="13"/>
      <c r="M4" s="19"/>
    </row>
    <row r="5" spans="1:13" ht="20.100000000000001" customHeight="1">
      <c r="A5" s="41" t="s">
        <v>5</v>
      </c>
      <c r="B5" s="42" t="s">
        <v>83</v>
      </c>
      <c r="C5" s="43"/>
      <c r="D5" s="44">
        <f>'Predračun regionalna cesta'!M18</f>
        <v>0</v>
      </c>
      <c r="E5" s="10"/>
      <c r="F5" s="11"/>
      <c r="G5" s="12"/>
      <c r="H5" s="13"/>
      <c r="I5" s="13"/>
      <c r="J5" s="13"/>
      <c r="K5" s="13"/>
      <c r="L5" s="13"/>
      <c r="M5" s="19"/>
    </row>
    <row r="6" spans="1:13" ht="20.100000000000001" customHeight="1">
      <c r="A6" s="45" t="s">
        <v>84</v>
      </c>
      <c r="B6" s="46" t="s">
        <v>85</v>
      </c>
      <c r="C6" s="47"/>
      <c r="D6" s="48">
        <f>'Predračun regionalna cesta'!M39</f>
        <v>0</v>
      </c>
      <c r="E6" s="10"/>
      <c r="F6" s="11"/>
      <c r="G6" s="12"/>
      <c r="H6" s="13"/>
      <c r="I6" s="13"/>
      <c r="J6" s="13"/>
      <c r="K6" s="13"/>
      <c r="L6" s="13"/>
      <c r="M6" s="19"/>
    </row>
    <row r="7" spans="1:13" ht="20.100000000000001" customHeight="1">
      <c r="A7" s="45" t="s">
        <v>86</v>
      </c>
      <c r="B7" s="46" t="s">
        <v>87</v>
      </c>
      <c r="C7" s="47"/>
      <c r="D7" s="48">
        <f>'Predračun regionalna cesta'!M61</f>
        <v>0</v>
      </c>
      <c r="E7" s="10"/>
      <c r="F7" s="11"/>
      <c r="G7" s="12"/>
      <c r="H7" s="13"/>
      <c r="I7" s="13"/>
      <c r="J7" s="13"/>
      <c r="K7" s="13"/>
      <c r="L7" s="13"/>
      <c r="M7" s="19"/>
    </row>
    <row r="8" spans="1:13" ht="20.100000000000001" customHeight="1">
      <c r="A8" s="45" t="s">
        <v>95</v>
      </c>
      <c r="B8" s="46" t="s">
        <v>262</v>
      </c>
      <c r="C8" s="47"/>
      <c r="D8" s="48">
        <f>'Predračun regionalna cesta'!M88</f>
        <v>0</v>
      </c>
      <c r="E8" s="10"/>
      <c r="F8" s="11"/>
      <c r="G8" s="12"/>
      <c r="H8" s="13"/>
      <c r="I8" s="13"/>
      <c r="J8" s="13"/>
      <c r="K8" s="13"/>
      <c r="L8" s="13"/>
      <c r="M8" s="19"/>
    </row>
    <row r="9" spans="1:13" ht="20.100000000000001" customHeight="1">
      <c r="A9" s="45" t="s">
        <v>88</v>
      </c>
      <c r="B9" s="46" t="s">
        <v>89</v>
      </c>
      <c r="C9" s="47"/>
      <c r="D9" s="48">
        <f>'Predračun regionalna cesta'!M91</f>
        <v>0</v>
      </c>
      <c r="E9" s="10"/>
      <c r="F9" s="11"/>
      <c r="G9" s="12"/>
      <c r="H9" s="13"/>
      <c r="I9" s="13"/>
      <c r="J9" s="13"/>
      <c r="K9" s="13"/>
      <c r="L9" s="13"/>
      <c r="M9" s="19"/>
    </row>
    <row r="10" spans="1:13" ht="20.100000000000001" customHeight="1" thickBot="1">
      <c r="A10" s="20" t="s">
        <v>90</v>
      </c>
      <c r="B10" s="21" t="s">
        <v>91</v>
      </c>
      <c r="C10" s="22"/>
      <c r="D10" s="23">
        <f>'Predračun regionalna cesta'!M118</f>
        <v>1500</v>
      </c>
      <c r="E10" s="10"/>
      <c r="F10" s="11"/>
      <c r="G10" s="12"/>
      <c r="H10" s="13"/>
      <c r="I10" s="13"/>
      <c r="J10" s="13"/>
      <c r="K10" s="13"/>
      <c r="L10" s="13"/>
      <c r="M10" s="19"/>
    </row>
    <row r="11" spans="1:13" s="24" customFormat="1" ht="16.2" thickBot="1">
      <c r="A11" s="62" t="s">
        <v>6</v>
      </c>
      <c r="B11" s="63"/>
      <c r="C11" s="64"/>
      <c r="D11" s="65">
        <f>SUM(D2:D10)</f>
        <v>1500</v>
      </c>
      <c r="E11" s="25"/>
      <c r="F11" s="26"/>
      <c r="G11" s="27"/>
      <c r="H11" s="28"/>
      <c r="I11" s="28"/>
      <c r="J11" s="28"/>
      <c r="K11" s="28"/>
      <c r="L11" s="28"/>
      <c r="M11" s="27"/>
    </row>
    <row r="12" spans="1:13" ht="15.6" thickBot="1">
      <c r="A12" s="69" t="s">
        <v>7</v>
      </c>
      <c r="B12" s="70"/>
      <c r="C12" s="70"/>
      <c r="D12" s="71">
        <f>D11*0.22</f>
        <v>330</v>
      </c>
    </row>
    <row r="13" spans="1:13" ht="16.2" thickBot="1">
      <c r="A13" s="66" t="s">
        <v>8</v>
      </c>
      <c r="B13" s="67"/>
      <c r="C13" s="67"/>
      <c r="D13" s="68">
        <f>D11*1.22</f>
        <v>1830</v>
      </c>
    </row>
    <row r="14" spans="1:13" ht="13.8" thickTop="1"/>
    <row r="16" spans="1:13">
      <c r="D16" s="29"/>
    </row>
  </sheetData>
  <sheetProtection algorithmName="SHA-512" hashValue="GRNcf8dr8nz1Ia/fiisN99Muyzyz7+QvTiQ/vmtLwGPxHsHFM7Z5KQXPe+YZdKuonm0+PFvp55g4ngG9kI9snA==" saltValue="5WLifoZZYDF+BeVUUj0JYg==" spinCount="100000" sheet="1" objects="1" scenarios="1"/>
  <pageMargins left="0.70866141732283472" right="0.70866141732283472" top="0.86614173228346458" bottom="0.74803149606299213" header="0.31496062992125984" footer="0.31496062992125984"/>
  <pageSetup paperSize="9" firstPageNumber="16" orientation="portrait" useFirstPageNumber="1" r:id="rId1"/>
  <headerFooter>
    <oddHeader>&amp;L&amp;G</oddHeader>
    <oddFooter>&amp;L&amp;G&amp;R&amp;P od &amp;[75</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3:M13"/>
  <sheetViews>
    <sheetView view="pageBreakPreview" zoomScale="90" zoomScaleNormal="100" zoomScaleSheetLayoutView="90" workbookViewId="0">
      <selection activeCell="D6" sqref="D6"/>
    </sheetView>
  </sheetViews>
  <sheetFormatPr defaultRowHeight="13.2"/>
  <cols>
    <col min="1" max="1" width="11.88671875" style="14" customWidth="1"/>
    <col min="2" max="2" width="31.88671875" style="14" customWidth="1"/>
    <col min="3" max="3" width="13.5546875" style="14" customWidth="1"/>
    <col min="4" max="4" width="26.5546875" style="14" customWidth="1"/>
    <col min="5" max="256" width="9.109375" style="14"/>
    <col min="257" max="257" width="11.88671875" style="14" customWidth="1"/>
    <col min="258" max="258" width="31.88671875" style="14" customWidth="1"/>
    <col min="259" max="259" width="13.5546875" style="14" customWidth="1"/>
    <col min="260" max="260" width="26.5546875" style="14" customWidth="1"/>
    <col min="261" max="512" width="9.109375" style="14"/>
    <col min="513" max="513" width="11.88671875" style="14" customWidth="1"/>
    <col min="514" max="514" width="31.88671875" style="14" customWidth="1"/>
    <col min="515" max="515" width="13.5546875" style="14" customWidth="1"/>
    <col min="516" max="516" width="26.5546875" style="14" customWidth="1"/>
    <col min="517" max="768" width="9.109375" style="14"/>
    <col min="769" max="769" width="11.88671875" style="14" customWidth="1"/>
    <col min="770" max="770" width="31.88671875" style="14" customWidth="1"/>
    <col min="771" max="771" width="13.5546875" style="14" customWidth="1"/>
    <col min="772" max="772" width="26.5546875" style="14" customWidth="1"/>
    <col min="773" max="1024" width="9.109375" style="14"/>
    <col min="1025" max="1025" width="11.88671875" style="14" customWidth="1"/>
    <col min="1026" max="1026" width="31.88671875" style="14" customWidth="1"/>
    <col min="1027" max="1027" width="13.5546875" style="14" customWidth="1"/>
    <col min="1028" max="1028" width="26.5546875" style="14" customWidth="1"/>
    <col min="1029" max="1280" width="9.109375" style="14"/>
    <col min="1281" max="1281" width="11.88671875" style="14" customWidth="1"/>
    <col min="1282" max="1282" width="31.88671875" style="14" customWidth="1"/>
    <col min="1283" max="1283" width="13.5546875" style="14" customWidth="1"/>
    <col min="1284" max="1284" width="26.5546875" style="14" customWidth="1"/>
    <col min="1285" max="1536" width="9.109375" style="14"/>
    <col min="1537" max="1537" width="11.88671875" style="14" customWidth="1"/>
    <col min="1538" max="1538" width="31.88671875" style="14" customWidth="1"/>
    <col min="1539" max="1539" width="13.5546875" style="14" customWidth="1"/>
    <col min="1540" max="1540" width="26.5546875" style="14" customWidth="1"/>
    <col min="1541" max="1792" width="9.109375" style="14"/>
    <col min="1793" max="1793" width="11.88671875" style="14" customWidth="1"/>
    <col min="1794" max="1794" width="31.88671875" style="14" customWidth="1"/>
    <col min="1795" max="1795" width="13.5546875" style="14" customWidth="1"/>
    <col min="1796" max="1796" width="26.5546875" style="14" customWidth="1"/>
    <col min="1797" max="2048" width="9.109375" style="14"/>
    <col min="2049" max="2049" width="11.88671875" style="14" customWidth="1"/>
    <col min="2050" max="2050" width="31.88671875" style="14" customWidth="1"/>
    <col min="2051" max="2051" width="13.5546875" style="14" customWidth="1"/>
    <col min="2052" max="2052" width="26.5546875" style="14" customWidth="1"/>
    <col min="2053" max="2304" width="9.109375" style="14"/>
    <col min="2305" max="2305" width="11.88671875" style="14" customWidth="1"/>
    <col min="2306" max="2306" width="31.88671875" style="14" customWidth="1"/>
    <col min="2307" max="2307" width="13.5546875" style="14" customWidth="1"/>
    <col min="2308" max="2308" width="26.5546875" style="14" customWidth="1"/>
    <col min="2309" max="2560" width="9.109375" style="14"/>
    <col min="2561" max="2561" width="11.88671875" style="14" customWidth="1"/>
    <col min="2562" max="2562" width="31.88671875" style="14" customWidth="1"/>
    <col min="2563" max="2563" width="13.5546875" style="14" customWidth="1"/>
    <col min="2564" max="2564" width="26.5546875" style="14" customWidth="1"/>
    <col min="2565" max="2816" width="9.109375" style="14"/>
    <col min="2817" max="2817" width="11.88671875" style="14" customWidth="1"/>
    <col min="2818" max="2818" width="31.88671875" style="14" customWidth="1"/>
    <col min="2819" max="2819" width="13.5546875" style="14" customWidth="1"/>
    <col min="2820" max="2820" width="26.5546875" style="14" customWidth="1"/>
    <col min="2821" max="3072" width="9.109375" style="14"/>
    <col min="3073" max="3073" width="11.88671875" style="14" customWidth="1"/>
    <col min="3074" max="3074" width="31.88671875" style="14" customWidth="1"/>
    <col min="3075" max="3075" width="13.5546875" style="14" customWidth="1"/>
    <col min="3076" max="3076" width="26.5546875" style="14" customWidth="1"/>
    <col min="3077" max="3328" width="9.109375" style="14"/>
    <col min="3329" max="3329" width="11.88671875" style="14" customWidth="1"/>
    <col min="3330" max="3330" width="31.88671875" style="14" customWidth="1"/>
    <col min="3331" max="3331" width="13.5546875" style="14" customWidth="1"/>
    <col min="3332" max="3332" width="26.5546875" style="14" customWidth="1"/>
    <col min="3333" max="3584" width="9.109375" style="14"/>
    <col min="3585" max="3585" width="11.88671875" style="14" customWidth="1"/>
    <col min="3586" max="3586" width="31.88671875" style="14" customWidth="1"/>
    <col min="3587" max="3587" width="13.5546875" style="14" customWidth="1"/>
    <col min="3588" max="3588" width="26.5546875" style="14" customWidth="1"/>
    <col min="3589" max="3840" width="9.109375" style="14"/>
    <col min="3841" max="3841" width="11.88671875" style="14" customWidth="1"/>
    <col min="3842" max="3842" width="31.88671875" style="14" customWidth="1"/>
    <col min="3843" max="3843" width="13.5546875" style="14" customWidth="1"/>
    <col min="3844" max="3844" width="26.5546875" style="14" customWidth="1"/>
    <col min="3845" max="4096" width="9.109375" style="14"/>
    <col min="4097" max="4097" width="11.88671875" style="14" customWidth="1"/>
    <col min="4098" max="4098" width="31.88671875" style="14" customWidth="1"/>
    <col min="4099" max="4099" width="13.5546875" style="14" customWidth="1"/>
    <col min="4100" max="4100" width="26.5546875" style="14" customWidth="1"/>
    <col min="4101" max="4352" width="9.109375" style="14"/>
    <col min="4353" max="4353" width="11.88671875" style="14" customWidth="1"/>
    <col min="4354" max="4354" width="31.88671875" style="14" customWidth="1"/>
    <col min="4355" max="4355" width="13.5546875" style="14" customWidth="1"/>
    <col min="4356" max="4356" width="26.5546875" style="14" customWidth="1"/>
    <col min="4357" max="4608" width="9.109375" style="14"/>
    <col min="4609" max="4609" width="11.88671875" style="14" customWidth="1"/>
    <col min="4610" max="4610" width="31.88671875" style="14" customWidth="1"/>
    <col min="4611" max="4611" width="13.5546875" style="14" customWidth="1"/>
    <col min="4612" max="4612" width="26.5546875" style="14" customWidth="1"/>
    <col min="4613" max="4864" width="9.109375" style="14"/>
    <col min="4865" max="4865" width="11.88671875" style="14" customWidth="1"/>
    <col min="4866" max="4866" width="31.88671875" style="14" customWidth="1"/>
    <col min="4867" max="4867" width="13.5546875" style="14" customWidth="1"/>
    <col min="4868" max="4868" width="26.5546875" style="14" customWidth="1"/>
    <col min="4869" max="5120" width="9.109375" style="14"/>
    <col min="5121" max="5121" width="11.88671875" style="14" customWidth="1"/>
    <col min="5122" max="5122" width="31.88671875" style="14" customWidth="1"/>
    <col min="5123" max="5123" width="13.5546875" style="14" customWidth="1"/>
    <col min="5124" max="5124" width="26.5546875" style="14" customWidth="1"/>
    <col min="5125" max="5376" width="9.109375" style="14"/>
    <col min="5377" max="5377" width="11.88671875" style="14" customWidth="1"/>
    <col min="5378" max="5378" width="31.88671875" style="14" customWidth="1"/>
    <col min="5379" max="5379" width="13.5546875" style="14" customWidth="1"/>
    <col min="5380" max="5380" width="26.5546875" style="14" customWidth="1"/>
    <col min="5381" max="5632" width="9.109375" style="14"/>
    <col min="5633" max="5633" width="11.88671875" style="14" customWidth="1"/>
    <col min="5634" max="5634" width="31.88671875" style="14" customWidth="1"/>
    <col min="5635" max="5635" width="13.5546875" style="14" customWidth="1"/>
    <col min="5636" max="5636" width="26.5546875" style="14" customWidth="1"/>
    <col min="5637" max="5888" width="9.109375" style="14"/>
    <col min="5889" max="5889" width="11.88671875" style="14" customWidth="1"/>
    <col min="5890" max="5890" width="31.88671875" style="14" customWidth="1"/>
    <col min="5891" max="5891" width="13.5546875" style="14" customWidth="1"/>
    <col min="5892" max="5892" width="26.5546875" style="14" customWidth="1"/>
    <col min="5893" max="6144" width="9.109375" style="14"/>
    <col min="6145" max="6145" width="11.88671875" style="14" customWidth="1"/>
    <col min="6146" max="6146" width="31.88671875" style="14" customWidth="1"/>
    <col min="6147" max="6147" width="13.5546875" style="14" customWidth="1"/>
    <col min="6148" max="6148" width="26.5546875" style="14" customWidth="1"/>
    <col min="6149" max="6400" width="9.109375" style="14"/>
    <col min="6401" max="6401" width="11.88671875" style="14" customWidth="1"/>
    <col min="6402" max="6402" width="31.88671875" style="14" customWidth="1"/>
    <col min="6403" max="6403" width="13.5546875" style="14" customWidth="1"/>
    <col min="6404" max="6404" width="26.5546875" style="14" customWidth="1"/>
    <col min="6405" max="6656" width="9.109375" style="14"/>
    <col min="6657" max="6657" width="11.88671875" style="14" customWidth="1"/>
    <col min="6658" max="6658" width="31.88671875" style="14" customWidth="1"/>
    <col min="6659" max="6659" width="13.5546875" style="14" customWidth="1"/>
    <col min="6660" max="6660" width="26.5546875" style="14" customWidth="1"/>
    <col min="6661" max="6912" width="9.109375" style="14"/>
    <col min="6913" max="6913" width="11.88671875" style="14" customWidth="1"/>
    <col min="6914" max="6914" width="31.88671875" style="14" customWidth="1"/>
    <col min="6915" max="6915" width="13.5546875" style="14" customWidth="1"/>
    <col min="6916" max="6916" width="26.5546875" style="14" customWidth="1"/>
    <col min="6917" max="7168" width="9.109375" style="14"/>
    <col min="7169" max="7169" width="11.88671875" style="14" customWidth="1"/>
    <col min="7170" max="7170" width="31.88671875" style="14" customWidth="1"/>
    <col min="7171" max="7171" width="13.5546875" style="14" customWidth="1"/>
    <col min="7172" max="7172" width="26.5546875" style="14" customWidth="1"/>
    <col min="7173" max="7424" width="9.109375" style="14"/>
    <col min="7425" max="7425" width="11.88671875" style="14" customWidth="1"/>
    <col min="7426" max="7426" width="31.88671875" style="14" customWidth="1"/>
    <col min="7427" max="7427" width="13.5546875" style="14" customWidth="1"/>
    <col min="7428" max="7428" width="26.5546875" style="14" customWidth="1"/>
    <col min="7429" max="7680" width="9.109375" style="14"/>
    <col min="7681" max="7681" width="11.88671875" style="14" customWidth="1"/>
    <col min="7682" max="7682" width="31.88671875" style="14" customWidth="1"/>
    <col min="7683" max="7683" width="13.5546875" style="14" customWidth="1"/>
    <col min="7684" max="7684" width="26.5546875" style="14" customWidth="1"/>
    <col min="7685" max="7936" width="9.109375" style="14"/>
    <col min="7937" max="7937" width="11.88671875" style="14" customWidth="1"/>
    <col min="7938" max="7938" width="31.88671875" style="14" customWidth="1"/>
    <col min="7939" max="7939" width="13.5546875" style="14" customWidth="1"/>
    <col min="7940" max="7940" width="26.5546875" style="14" customWidth="1"/>
    <col min="7941" max="8192" width="9.109375" style="14"/>
    <col min="8193" max="8193" width="11.88671875" style="14" customWidth="1"/>
    <col min="8194" max="8194" width="31.88671875" style="14" customWidth="1"/>
    <col min="8195" max="8195" width="13.5546875" style="14" customWidth="1"/>
    <col min="8196" max="8196" width="26.5546875" style="14" customWidth="1"/>
    <col min="8197" max="8448" width="9.109375" style="14"/>
    <col min="8449" max="8449" width="11.88671875" style="14" customWidth="1"/>
    <col min="8450" max="8450" width="31.88671875" style="14" customWidth="1"/>
    <col min="8451" max="8451" width="13.5546875" style="14" customWidth="1"/>
    <col min="8452" max="8452" width="26.5546875" style="14" customWidth="1"/>
    <col min="8453" max="8704" width="9.109375" style="14"/>
    <col min="8705" max="8705" width="11.88671875" style="14" customWidth="1"/>
    <col min="8706" max="8706" width="31.88671875" style="14" customWidth="1"/>
    <col min="8707" max="8707" width="13.5546875" style="14" customWidth="1"/>
    <col min="8708" max="8708" width="26.5546875" style="14" customWidth="1"/>
    <col min="8709" max="8960" width="9.109375" style="14"/>
    <col min="8961" max="8961" width="11.88671875" style="14" customWidth="1"/>
    <col min="8962" max="8962" width="31.88671875" style="14" customWidth="1"/>
    <col min="8963" max="8963" width="13.5546875" style="14" customWidth="1"/>
    <col min="8964" max="8964" width="26.5546875" style="14" customWidth="1"/>
    <col min="8965" max="9216" width="9.109375" style="14"/>
    <col min="9217" max="9217" width="11.88671875" style="14" customWidth="1"/>
    <col min="9218" max="9218" width="31.88671875" style="14" customWidth="1"/>
    <col min="9219" max="9219" width="13.5546875" style="14" customWidth="1"/>
    <col min="9220" max="9220" width="26.5546875" style="14" customWidth="1"/>
    <col min="9221" max="9472" width="9.109375" style="14"/>
    <col min="9473" max="9473" width="11.88671875" style="14" customWidth="1"/>
    <col min="9474" max="9474" width="31.88671875" style="14" customWidth="1"/>
    <col min="9475" max="9475" width="13.5546875" style="14" customWidth="1"/>
    <col min="9476" max="9476" width="26.5546875" style="14" customWidth="1"/>
    <col min="9477" max="9728" width="9.109375" style="14"/>
    <col min="9729" max="9729" width="11.88671875" style="14" customWidth="1"/>
    <col min="9730" max="9730" width="31.88671875" style="14" customWidth="1"/>
    <col min="9731" max="9731" width="13.5546875" style="14" customWidth="1"/>
    <col min="9732" max="9732" width="26.5546875" style="14" customWidth="1"/>
    <col min="9733" max="9984" width="9.109375" style="14"/>
    <col min="9985" max="9985" width="11.88671875" style="14" customWidth="1"/>
    <col min="9986" max="9986" width="31.88671875" style="14" customWidth="1"/>
    <col min="9987" max="9987" width="13.5546875" style="14" customWidth="1"/>
    <col min="9988" max="9988" width="26.5546875" style="14" customWidth="1"/>
    <col min="9989" max="10240" width="9.109375" style="14"/>
    <col min="10241" max="10241" width="11.88671875" style="14" customWidth="1"/>
    <col min="10242" max="10242" width="31.88671875" style="14" customWidth="1"/>
    <col min="10243" max="10243" width="13.5546875" style="14" customWidth="1"/>
    <col min="10244" max="10244" width="26.5546875" style="14" customWidth="1"/>
    <col min="10245" max="10496" width="9.109375" style="14"/>
    <col min="10497" max="10497" width="11.88671875" style="14" customWidth="1"/>
    <col min="10498" max="10498" width="31.88671875" style="14" customWidth="1"/>
    <col min="10499" max="10499" width="13.5546875" style="14" customWidth="1"/>
    <col min="10500" max="10500" width="26.5546875" style="14" customWidth="1"/>
    <col min="10501" max="10752" width="9.109375" style="14"/>
    <col min="10753" max="10753" width="11.88671875" style="14" customWidth="1"/>
    <col min="10754" max="10754" width="31.88671875" style="14" customWidth="1"/>
    <col min="10755" max="10755" width="13.5546875" style="14" customWidth="1"/>
    <col min="10756" max="10756" width="26.5546875" style="14" customWidth="1"/>
    <col min="10757" max="11008" width="9.109375" style="14"/>
    <col min="11009" max="11009" width="11.88671875" style="14" customWidth="1"/>
    <col min="11010" max="11010" width="31.88671875" style="14" customWidth="1"/>
    <col min="11011" max="11011" width="13.5546875" style="14" customWidth="1"/>
    <col min="11012" max="11012" width="26.5546875" style="14" customWidth="1"/>
    <col min="11013" max="11264" width="9.109375" style="14"/>
    <col min="11265" max="11265" width="11.88671875" style="14" customWidth="1"/>
    <col min="11266" max="11266" width="31.88671875" style="14" customWidth="1"/>
    <col min="11267" max="11267" width="13.5546875" style="14" customWidth="1"/>
    <col min="11268" max="11268" width="26.5546875" style="14" customWidth="1"/>
    <col min="11269" max="11520" width="9.109375" style="14"/>
    <col min="11521" max="11521" width="11.88671875" style="14" customWidth="1"/>
    <col min="11522" max="11522" width="31.88671875" style="14" customWidth="1"/>
    <col min="11523" max="11523" width="13.5546875" style="14" customWidth="1"/>
    <col min="11524" max="11524" width="26.5546875" style="14" customWidth="1"/>
    <col min="11525" max="11776" width="9.109375" style="14"/>
    <col min="11777" max="11777" width="11.88671875" style="14" customWidth="1"/>
    <col min="11778" max="11778" width="31.88671875" style="14" customWidth="1"/>
    <col min="11779" max="11779" width="13.5546875" style="14" customWidth="1"/>
    <col min="11780" max="11780" width="26.5546875" style="14" customWidth="1"/>
    <col min="11781" max="12032" width="9.109375" style="14"/>
    <col min="12033" max="12033" width="11.88671875" style="14" customWidth="1"/>
    <col min="12034" max="12034" width="31.88671875" style="14" customWidth="1"/>
    <col min="12035" max="12035" width="13.5546875" style="14" customWidth="1"/>
    <col min="12036" max="12036" width="26.5546875" style="14" customWidth="1"/>
    <col min="12037" max="12288" width="9.109375" style="14"/>
    <col min="12289" max="12289" width="11.88671875" style="14" customWidth="1"/>
    <col min="12290" max="12290" width="31.88671875" style="14" customWidth="1"/>
    <col min="12291" max="12291" width="13.5546875" style="14" customWidth="1"/>
    <col min="12292" max="12292" width="26.5546875" style="14" customWidth="1"/>
    <col min="12293" max="12544" width="9.109375" style="14"/>
    <col min="12545" max="12545" width="11.88671875" style="14" customWidth="1"/>
    <col min="12546" max="12546" width="31.88671875" style="14" customWidth="1"/>
    <col min="12547" max="12547" width="13.5546875" style="14" customWidth="1"/>
    <col min="12548" max="12548" width="26.5546875" style="14" customWidth="1"/>
    <col min="12549" max="12800" width="9.109375" style="14"/>
    <col min="12801" max="12801" width="11.88671875" style="14" customWidth="1"/>
    <col min="12802" max="12802" width="31.88671875" style="14" customWidth="1"/>
    <col min="12803" max="12803" width="13.5546875" style="14" customWidth="1"/>
    <col min="12804" max="12804" width="26.5546875" style="14" customWidth="1"/>
    <col min="12805" max="13056" width="9.109375" style="14"/>
    <col min="13057" max="13057" width="11.88671875" style="14" customWidth="1"/>
    <col min="13058" max="13058" width="31.88671875" style="14" customWidth="1"/>
    <col min="13059" max="13059" width="13.5546875" style="14" customWidth="1"/>
    <col min="13060" max="13060" width="26.5546875" style="14" customWidth="1"/>
    <col min="13061" max="13312" width="9.109375" style="14"/>
    <col min="13313" max="13313" width="11.88671875" style="14" customWidth="1"/>
    <col min="13314" max="13314" width="31.88671875" style="14" customWidth="1"/>
    <col min="13315" max="13315" width="13.5546875" style="14" customWidth="1"/>
    <col min="13316" max="13316" width="26.5546875" style="14" customWidth="1"/>
    <col min="13317" max="13568" width="9.109375" style="14"/>
    <col min="13569" max="13569" width="11.88671875" style="14" customWidth="1"/>
    <col min="13570" max="13570" width="31.88671875" style="14" customWidth="1"/>
    <col min="13571" max="13571" width="13.5546875" style="14" customWidth="1"/>
    <col min="13572" max="13572" width="26.5546875" style="14" customWidth="1"/>
    <col min="13573" max="13824" width="9.109375" style="14"/>
    <col min="13825" max="13825" width="11.88671875" style="14" customWidth="1"/>
    <col min="13826" max="13826" width="31.88671875" style="14" customWidth="1"/>
    <col min="13827" max="13827" width="13.5546875" style="14" customWidth="1"/>
    <col min="13828" max="13828" width="26.5546875" style="14" customWidth="1"/>
    <col min="13829" max="14080" width="9.109375" style="14"/>
    <col min="14081" max="14081" width="11.88671875" style="14" customWidth="1"/>
    <col min="14082" max="14082" width="31.88671875" style="14" customWidth="1"/>
    <col min="14083" max="14083" width="13.5546875" style="14" customWidth="1"/>
    <col min="14084" max="14084" width="26.5546875" style="14" customWidth="1"/>
    <col min="14085" max="14336" width="9.109375" style="14"/>
    <col min="14337" max="14337" width="11.88671875" style="14" customWidth="1"/>
    <col min="14338" max="14338" width="31.88671875" style="14" customWidth="1"/>
    <col min="14339" max="14339" width="13.5546875" style="14" customWidth="1"/>
    <col min="14340" max="14340" width="26.5546875" style="14" customWidth="1"/>
    <col min="14341" max="14592" width="9.109375" style="14"/>
    <col min="14593" max="14593" width="11.88671875" style="14" customWidth="1"/>
    <col min="14594" max="14594" width="31.88671875" style="14" customWidth="1"/>
    <col min="14595" max="14595" width="13.5546875" style="14" customWidth="1"/>
    <col min="14596" max="14596" width="26.5546875" style="14" customWidth="1"/>
    <col min="14597" max="14848" width="9.109375" style="14"/>
    <col min="14849" max="14849" width="11.88671875" style="14" customWidth="1"/>
    <col min="14850" max="14850" width="31.88671875" style="14" customWidth="1"/>
    <col min="14851" max="14851" width="13.5546875" style="14" customWidth="1"/>
    <col min="14852" max="14852" width="26.5546875" style="14" customWidth="1"/>
    <col min="14853" max="15104" width="9.109375" style="14"/>
    <col min="15105" max="15105" width="11.88671875" style="14" customWidth="1"/>
    <col min="15106" max="15106" width="31.88671875" style="14" customWidth="1"/>
    <col min="15107" max="15107" width="13.5546875" style="14" customWidth="1"/>
    <col min="15108" max="15108" width="26.5546875" style="14" customWidth="1"/>
    <col min="15109" max="15360" width="9.109375" style="14"/>
    <col min="15361" max="15361" width="11.88671875" style="14" customWidth="1"/>
    <col min="15362" max="15362" width="31.88671875" style="14" customWidth="1"/>
    <col min="15363" max="15363" width="13.5546875" style="14" customWidth="1"/>
    <col min="15364" max="15364" width="26.5546875" style="14" customWidth="1"/>
    <col min="15365" max="15616" width="9.109375" style="14"/>
    <col min="15617" max="15617" width="11.88671875" style="14" customWidth="1"/>
    <col min="15618" max="15618" width="31.88671875" style="14" customWidth="1"/>
    <col min="15619" max="15619" width="13.5546875" style="14" customWidth="1"/>
    <col min="15620" max="15620" width="26.5546875" style="14" customWidth="1"/>
    <col min="15621" max="15872" width="9.109375" style="14"/>
    <col min="15873" max="15873" width="11.88671875" style="14" customWidth="1"/>
    <col min="15874" max="15874" width="31.88671875" style="14" customWidth="1"/>
    <col min="15875" max="15875" width="13.5546875" style="14" customWidth="1"/>
    <col min="15876" max="15876" width="26.5546875" style="14" customWidth="1"/>
    <col min="15877" max="16128" width="9.109375" style="14"/>
    <col min="16129" max="16129" width="11.88671875" style="14" customWidth="1"/>
    <col min="16130" max="16130" width="31.88671875" style="14" customWidth="1"/>
    <col min="16131" max="16131" width="13.5546875" style="14" customWidth="1"/>
    <col min="16132" max="16132" width="26.5546875" style="14" customWidth="1"/>
    <col min="16133" max="16384" width="9.109375" style="14"/>
  </cols>
  <sheetData>
    <row r="3" spans="1:13" ht="14.4" thickBot="1">
      <c r="A3" s="6" t="s">
        <v>268</v>
      </c>
      <c r="B3" s="7"/>
      <c r="C3" s="8"/>
      <c r="D3" s="9"/>
      <c r="E3" s="10"/>
      <c r="F3" s="11"/>
      <c r="G3" s="12"/>
      <c r="H3" s="13"/>
      <c r="I3" s="13"/>
      <c r="J3" s="13"/>
      <c r="K3" s="13"/>
      <c r="L3" s="13"/>
      <c r="M3" s="12"/>
    </row>
    <row r="4" spans="1:13" ht="20.100000000000001" customHeight="1">
      <c r="A4" s="15" t="s">
        <v>3</v>
      </c>
      <c r="B4" s="16" t="s">
        <v>82</v>
      </c>
      <c r="C4" s="17"/>
      <c r="D4" s="18">
        <f>'Predračun regionalna cesta'!M128</f>
        <v>0</v>
      </c>
      <c r="E4" s="10"/>
      <c r="F4" s="11"/>
      <c r="G4" s="12"/>
      <c r="H4" s="13"/>
      <c r="I4" s="13"/>
      <c r="J4" s="13"/>
      <c r="K4" s="13"/>
      <c r="L4" s="13"/>
      <c r="M4" s="19"/>
    </row>
    <row r="5" spans="1:13" ht="20.100000000000001" customHeight="1">
      <c r="A5" s="41" t="s">
        <v>5</v>
      </c>
      <c r="B5" s="42" t="s">
        <v>83</v>
      </c>
      <c r="C5" s="43"/>
      <c r="D5" s="44">
        <f>'Predračun regionalna cesta'!M135</f>
        <v>0</v>
      </c>
      <c r="E5" s="10"/>
      <c r="F5" s="11"/>
      <c r="G5" s="12"/>
      <c r="H5" s="13"/>
      <c r="I5" s="13"/>
      <c r="J5" s="13"/>
      <c r="K5" s="13"/>
      <c r="L5" s="13"/>
      <c r="M5" s="19"/>
    </row>
    <row r="6" spans="1:13" ht="20.100000000000001" customHeight="1">
      <c r="A6" s="45" t="s">
        <v>84</v>
      </c>
      <c r="B6" s="46" t="s">
        <v>85</v>
      </c>
      <c r="C6" s="47"/>
      <c r="D6" s="48">
        <f>'Predračun regionalna cesta'!M146</f>
        <v>0</v>
      </c>
      <c r="E6" s="10"/>
      <c r="F6" s="11"/>
      <c r="G6" s="12"/>
      <c r="H6" s="13"/>
      <c r="I6" s="13"/>
      <c r="J6" s="13"/>
      <c r="K6" s="13"/>
      <c r="L6" s="13"/>
      <c r="M6" s="19"/>
    </row>
    <row r="7" spans="1:13" ht="20.100000000000001" customHeight="1" thickBot="1">
      <c r="A7" s="45" t="s">
        <v>88</v>
      </c>
      <c r="B7" s="46" t="s">
        <v>89</v>
      </c>
      <c r="C7" s="47"/>
      <c r="D7" s="48">
        <f>'Predračun regionalna cesta'!M155</f>
        <v>0</v>
      </c>
      <c r="E7" s="10"/>
      <c r="F7" s="11"/>
      <c r="G7" s="12"/>
      <c r="H7" s="13"/>
      <c r="I7" s="13"/>
      <c r="J7" s="13"/>
      <c r="K7" s="13"/>
      <c r="L7" s="13"/>
      <c r="M7" s="19"/>
    </row>
    <row r="8" spans="1:13" s="24" customFormat="1" ht="16.2" thickBot="1">
      <c r="A8" s="62" t="s">
        <v>6</v>
      </c>
      <c r="B8" s="63"/>
      <c r="C8" s="64"/>
      <c r="D8" s="65">
        <f>SUM(D4:D7)</f>
        <v>0</v>
      </c>
      <c r="E8" s="25"/>
      <c r="F8" s="26"/>
      <c r="G8" s="27"/>
      <c r="H8" s="28"/>
      <c r="I8" s="28"/>
      <c r="J8" s="28"/>
      <c r="K8" s="28"/>
      <c r="L8" s="28"/>
      <c r="M8" s="27"/>
    </row>
    <row r="9" spans="1:13" ht="15.6" thickBot="1">
      <c r="A9" s="69" t="s">
        <v>7</v>
      </c>
      <c r="B9" s="70"/>
      <c r="C9" s="70"/>
      <c r="D9" s="71">
        <f>D8*0.22</f>
        <v>0</v>
      </c>
    </row>
    <row r="10" spans="1:13" ht="16.2" thickBot="1">
      <c r="A10" s="66" t="s">
        <v>8</v>
      </c>
      <c r="B10" s="67"/>
      <c r="C10" s="67"/>
      <c r="D10" s="68">
        <f>D8*1.22</f>
        <v>0</v>
      </c>
    </row>
    <row r="11" spans="1:13" ht="13.8" thickTop="1"/>
    <row r="13" spans="1:13">
      <c r="D13" s="29"/>
    </row>
  </sheetData>
  <sheetProtection algorithmName="SHA-512" hashValue="GsjrrYVglkFD59cGNnEuFEDCGykOHKqlEQFtDcoXT9N97coCbmpS05yNWn3NoVNlO5ocRDN+QZv70+waBi2v4w==" saltValue="8bZ9tG8Yqr0S6jsMz2T/Bw==" spinCount="100000" sheet="1" objects="1" scenarios="1"/>
  <pageMargins left="0.70866141732283472" right="0.70866141732283472" top="0.94488188976377963" bottom="0.74803149606299213" header="0.31496062992125984" footer="0.31496062992125984"/>
  <pageSetup paperSize="9" firstPageNumber="17" orientation="portrait" useFirstPageNumber="1" r:id="rId1"/>
  <headerFooter>
    <oddHeader>&amp;L&amp;G</oddHeader>
    <oddFooter>&amp;L&amp;G&amp;R&amp;P od &amp;[75</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N129"/>
  <sheetViews>
    <sheetView view="pageBreakPreview" topLeftCell="A122" zoomScale="80" zoomScaleNormal="100" zoomScaleSheetLayoutView="80" zoomScalePageLayoutView="90" workbookViewId="0">
      <selection activeCell="C124" sqref="C124"/>
    </sheetView>
  </sheetViews>
  <sheetFormatPr defaultRowHeight="13.2"/>
  <cols>
    <col min="1" max="1" width="10.33203125" style="571" customWidth="1"/>
    <col min="2" max="2" width="11.6640625" style="49" customWidth="1"/>
    <col min="3" max="3" width="36.6640625" style="50" customWidth="1"/>
    <col min="4" max="4" width="30.6640625" style="50" customWidth="1"/>
    <col min="5" max="5" width="6.6640625" style="49" customWidth="1"/>
    <col min="6" max="6" width="11.44140625" style="51" customWidth="1"/>
    <col min="7" max="7" width="16.6640625" style="52" customWidth="1"/>
    <col min="8" max="12" width="0" style="53" hidden="1" customWidth="1"/>
    <col min="13" max="13" width="18.6640625" style="592" customWidth="1"/>
    <col min="14" max="14" width="13.6640625" style="53" bestFit="1" customWidth="1"/>
    <col min="15" max="256" width="9.109375" style="53"/>
    <col min="257" max="257" width="8.6640625" style="53" customWidth="1"/>
    <col min="258" max="258" width="11.6640625" style="53" customWidth="1"/>
    <col min="259" max="259" width="36.6640625" style="53" customWidth="1"/>
    <col min="260" max="260" width="30.6640625" style="53" customWidth="1"/>
    <col min="261" max="261" width="6.6640625" style="53" customWidth="1"/>
    <col min="262" max="262" width="11.44140625" style="53" customWidth="1"/>
    <col min="263" max="263" width="16.6640625" style="53" customWidth="1"/>
    <col min="264" max="268" width="0" style="53" hidden="1" customWidth="1"/>
    <col min="269" max="269" width="18.6640625" style="53" customWidth="1"/>
    <col min="270" max="512" width="9.109375" style="53"/>
    <col min="513" max="513" width="8.6640625" style="53" customWidth="1"/>
    <col min="514" max="514" width="11.6640625" style="53" customWidth="1"/>
    <col min="515" max="515" width="36.6640625" style="53" customWidth="1"/>
    <col min="516" max="516" width="30.6640625" style="53" customWidth="1"/>
    <col min="517" max="517" width="6.6640625" style="53" customWidth="1"/>
    <col min="518" max="518" width="11.44140625" style="53" customWidth="1"/>
    <col min="519" max="519" width="16.6640625" style="53" customWidth="1"/>
    <col min="520" max="524" width="0" style="53" hidden="1" customWidth="1"/>
    <col min="525" max="525" width="18.6640625" style="53" customWidth="1"/>
    <col min="526" max="768" width="9.109375" style="53"/>
    <col min="769" max="769" width="8.6640625" style="53" customWidth="1"/>
    <col min="770" max="770" width="11.6640625" style="53" customWidth="1"/>
    <col min="771" max="771" width="36.6640625" style="53" customWidth="1"/>
    <col min="772" max="772" width="30.6640625" style="53" customWidth="1"/>
    <col min="773" max="773" width="6.6640625" style="53" customWidth="1"/>
    <col min="774" max="774" width="11.44140625" style="53" customWidth="1"/>
    <col min="775" max="775" width="16.6640625" style="53" customWidth="1"/>
    <col min="776" max="780" width="0" style="53" hidden="1" customWidth="1"/>
    <col min="781" max="781" width="18.6640625" style="53" customWidth="1"/>
    <col min="782" max="1024" width="9.109375" style="53"/>
    <col min="1025" max="1025" width="8.6640625" style="53" customWidth="1"/>
    <col min="1026" max="1026" width="11.6640625" style="53" customWidth="1"/>
    <col min="1027" max="1027" width="36.6640625" style="53" customWidth="1"/>
    <col min="1028" max="1028" width="30.6640625" style="53" customWidth="1"/>
    <col min="1029" max="1029" width="6.6640625" style="53" customWidth="1"/>
    <col min="1030" max="1030" width="11.44140625" style="53" customWidth="1"/>
    <col min="1031" max="1031" width="16.6640625" style="53" customWidth="1"/>
    <col min="1032" max="1036" width="0" style="53" hidden="1" customWidth="1"/>
    <col min="1037" max="1037" width="18.6640625" style="53" customWidth="1"/>
    <col min="1038" max="1280" width="9.109375" style="53"/>
    <col min="1281" max="1281" width="8.6640625" style="53" customWidth="1"/>
    <col min="1282" max="1282" width="11.6640625" style="53" customWidth="1"/>
    <col min="1283" max="1283" width="36.6640625" style="53" customWidth="1"/>
    <col min="1284" max="1284" width="30.6640625" style="53" customWidth="1"/>
    <col min="1285" max="1285" width="6.6640625" style="53" customWidth="1"/>
    <col min="1286" max="1286" width="11.44140625" style="53" customWidth="1"/>
    <col min="1287" max="1287" width="16.6640625" style="53" customWidth="1"/>
    <col min="1288" max="1292" width="0" style="53" hidden="1" customWidth="1"/>
    <col min="1293" max="1293" width="18.6640625" style="53" customWidth="1"/>
    <col min="1294" max="1536" width="9.109375" style="53"/>
    <col min="1537" max="1537" width="8.6640625" style="53" customWidth="1"/>
    <col min="1538" max="1538" width="11.6640625" style="53" customWidth="1"/>
    <col min="1539" max="1539" width="36.6640625" style="53" customWidth="1"/>
    <col min="1540" max="1540" width="30.6640625" style="53" customWidth="1"/>
    <col min="1541" max="1541" width="6.6640625" style="53" customWidth="1"/>
    <col min="1542" max="1542" width="11.44140625" style="53" customWidth="1"/>
    <col min="1543" max="1543" width="16.6640625" style="53" customWidth="1"/>
    <col min="1544" max="1548" width="0" style="53" hidden="1" customWidth="1"/>
    <col min="1549" max="1549" width="18.6640625" style="53" customWidth="1"/>
    <col min="1550" max="1792" width="9.109375" style="53"/>
    <col min="1793" max="1793" width="8.6640625" style="53" customWidth="1"/>
    <col min="1794" max="1794" width="11.6640625" style="53" customWidth="1"/>
    <col min="1795" max="1795" width="36.6640625" style="53" customWidth="1"/>
    <col min="1796" max="1796" width="30.6640625" style="53" customWidth="1"/>
    <col min="1797" max="1797" width="6.6640625" style="53" customWidth="1"/>
    <col min="1798" max="1798" width="11.44140625" style="53" customWidth="1"/>
    <col min="1799" max="1799" width="16.6640625" style="53" customWidth="1"/>
    <col min="1800" max="1804" width="0" style="53" hidden="1" customWidth="1"/>
    <col min="1805" max="1805" width="18.6640625" style="53" customWidth="1"/>
    <col min="1806" max="2048" width="9.109375" style="53"/>
    <col min="2049" max="2049" width="8.6640625" style="53" customWidth="1"/>
    <col min="2050" max="2050" width="11.6640625" style="53" customWidth="1"/>
    <col min="2051" max="2051" width="36.6640625" style="53" customWidth="1"/>
    <col min="2052" max="2052" width="30.6640625" style="53" customWidth="1"/>
    <col min="2053" max="2053" width="6.6640625" style="53" customWidth="1"/>
    <col min="2054" max="2054" width="11.44140625" style="53" customWidth="1"/>
    <col min="2055" max="2055" width="16.6640625" style="53" customWidth="1"/>
    <col min="2056" max="2060" width="0" style="53" hidden="1" customWidth="1"/>
    <col min="2061" max="2061" width="18.6640625" style="53" customWidth="1"/>
    <col min="2062" max="2304" width="9.109375" style="53"/>
    <col min="2305" max="2305" width="8.6640625" style="53" customWidth="1"/>
    <col min="2306" max="2306" width="11.6640625" style="53" customWidth="1"/>
    <col min="2307" max="2307" width="36.6640625" style="53" customWidth="1"/>
    <col min="2308" max="2308" width="30.6640625" style="53" customWidth="1"/>
    <col min="2309" max="2309" width="6.6640625" style="53" customWidth="1"/>
    <col min="2310" max="2310" width="11.44140625" style="53" customWidth="1"/>
    <col min="2311" max="2311" width="16.6640625" style="53" customWidth="1"/>
    <col min="2312" max="2316" width="0" style="53" hidden="1" customWidth="1"/>
    <col min="2317" max="2317" width="18.6640625" style="53" customWidth="1"/>
    <col min="2318" max="2560" width="9.109375" style="53"/>
    <col min="2561" max="2561" width="8.6640625" style="53" customWidth="1"/>
    <col min="2562" max="2562" width="11.6640625" style="53" customWidth="1"/>
    <col min="2563" max="2563" width="36.6640625" style="53" customWidth="1"/>
    <col min="2564" max="2564" width="30.6640625" style="53" customWidth="1"/>
    <col min="2565" max="2565" width="6.6640625" style="53" customWidth="1"/>
    <col min="2566" max="2566" width="11.44140625" style="53" customWidth="1"/>
    <col min="2567" max="2567" width="16.6640625" style="53" customWidth="1"/>
    <col min="2568" max="2572" width="0" style="53" hidden="1" customWidth="1"/>
    <col min="2573" max="2573" width="18.6640625" style="53" customWidth="1"/>
    <col min="2574" max="2816" width="9.109375" style="53"/>
    <col min="2817" max="2817" width="8.6640625" style="53" customWidth="1"/>
    <col min="2818" max="2818" width="11.6640625" style="53" customWidth="1"/>
    <col min="2819" max="2819" width="36.6640625" style="53" customWidth="1"/>
    <col min="2820" max="2820" width="30.6640625" style="53" customWidth="1"/>
    <col min="2821" max="2821" width="6.6640625" style="53" customWidth="1"/>
    <col min="2822" max="2822" width="11.44140625" style="53" customWidth="1"/>
    <col min="2823" max="2823" width="16.6640625" style="53" customWidth="1"/>
    <col min="2824" max="2828" width="0" style="53" hidden="1" customWidth="1"/>
    <col min="2829" max="2829" width="18.6640625" style="53" customWidth="1"/>
    <col min="2830" max="3072" width="9.109375" style="53"/>
    <col min="3073" max="3073" width="8.6640625" style="53" customWidth="1"/>
    <col min="3074" max="3074" width="11.6640625" style="53" customWidth="1"/>
    <col min="3075" max="3075" width="36.6640625" style="53" customWidth="1"/>
    <col min="3076" max="3076" width="30.6640625" style="53" customWidth="1"/>
    <col min="3077" max="3077" width="6.6640625" style="53" customWidth="1"/>
    <col min="3078" max="3078" width="11.44140625" style="53" customWidth="1"/>
    <col min="3079" max="3079" width="16.6640625" style="53" customWidth="1"/>
    <col min="3080" max="3084" width="0" style="53" hidden="1" customWidth="1"/>
    <col min="3085" max="3085" width="18.6640625" style="53" customWidth="1"/>
    <col min="3086" max="3328" width="9.109375" style="53"/>
    <col min="3329" max="3329" width="8.6640625" style="53" customWidth="1"/>
    <col min="3330" max="3330" width="11.6640625" style="53" customWidth="1"/>
    <col min="3331" max="3331" width="36.6640625" style="53" customWidth="1"/>
    <col min="3332" max="3332" width="30.6640625" style="53" customWidth="1"/>
    <col min="3333" max="3333" width="6.6640625" style="53" customWidth="1"/>
    <col min="3334" max="3334" width="11.44140625" style="53" customWidth="1"/>
    <col min="3335" max="3335" width="16.6640625" style="53" customWidth="1"/>
    <col min="3336" max="3340" width="0" style="53" hidden="1" customWidth="1"/>
    <col min="3341" max="3341" width="18.6640625" style="53" customWidth="1"/>
    <col min="3342" max="3584" width="9.109375" style="53"/>
    <col min="3585" max="3585" width="8.6640625" style="53" customWidth="1"/>
    <col min="3586" max="3586" width="11.6640625" style="53" customWidth="1"/>
    <col min="3587" max="3587" width="36.6640625" style="53" customWidth="1"/>
    <col min="3588" max="3588" width="30.6640625" style="53" customWidth="1"/>
    <col min="3589" max="3589" width="6.6640625" style="53" customWidth="1"/>
    <col min="3590" max="3590" width="11.44140625" style="53" customWidth="1"/>
    <col min="3591" max="3591" width="16.6640625" style="53" customWidth="1"/>
    <col min="3592" max="3596" width="0" style="53" hidden="1" customWidth="1"/>
    <col min="3597" max="3597" width="18.6640625" style="53" customWidth="1"/>
    <col min="3598" max="3840" width="9.109375" style="53"/>
    <col min="3841" max="3841" width="8.6640625" style="53" customWidth="1"/>
    <col min="3842" max="3842" width="11.6640625" style="53" customWidth="1"/>
    <col min="3843" max="3843" width="36.6640625" style="53" customWidth="1"/>
    <col min="3844" max="3844" width="30.6640625" style="53" customWidth="1"/>
    <col min="3845" max="3845" width="6.6640625" style="53" customWidth="1"/>
    <col min="3846" max="3846" width="11.44140625" style="53" customWidth="1"/>
    <col min="3847" max="3847" width="16.6640625" style="53" customWidth="1"/>
    <col min="3848" max="3852" width="0" style="53" hidden="1" customWidth="1"/>
    <col min="3853" max="3853" width="18.6640625" style="53" customWidth="1"/>
    <col min="3854" max="4096" width="9.109375" style="53"/>
    <col min="4097" max="4097" width="8.6640625" style="53" customWidth="1"/>
    <col min="4098" max="4098" width="11.6640625" style="53" customWidth="1"/>
    <col min="4099" max="4099" width="36.6640625" style="53" customWidth="1"/>
    <col min="4100" max="4100" width="30.6640625" style="53" customWidth="1"/>
    <col min="4101" max="4101" width="6.6640625" style="53" customWidth="1"/>
    <col min="4102" max="4102" width="11.44140625" style="53" customWidth="1"/>
    <col min="4103" max="4103" width="16.6640625" style="53" customWidth="1"/>
    <col min="4104" max="4108" width="0" style="53" hidden="1" customWidth="1"/>
    <col min="4109" max="4109" width="18.6640625" style="53" customWidth="1"/>
    <col min="4110" max="4352" width="9.109375" style="53"/>
    <col min="4353" max="4353" width="8.6640625" style="53" customWidth="1"/>
    <col min="4354" max="4354" width="11.6640625" style="53" customWidth="1"/>
    <col min="4355" max="4355" width="36.6640625" style="53" customWidth="1"/>
    <col min="4356" max="4356" width="30.6640625" style="53" customWidth="1"/>
    <col min="4357" max="4357" width="6.6640625" style="53" customWidth="1"/>
    <col min="4358" max="4358" width="11.44140625" style="53" customWidth="1"/>
    <col min="4359" max="4359" width="16.6640625" style="53" customWidth="1"/>
    <col min="4360" max="4364" width="0" style="53" hidden="1" customWidth="1"/>
    <col min="4365" max="4365" width="18.6640625" style="53" customWidth="1"/>
    <col min="4366" max="4608" width="9.109375" style="53"/>
    <col min="4609" max="4609" width="8.6640625" style="53" customWidth="1"/>
    <col min="4610" max="4610" width="11.6640625" style="53" customWidth="1"/>
    <col min="4611" max="4611" width="36.6640625" style="53" customWidth="1"/>
    <col min="4612" max="4612" width="30.6640625" style="53" customWidth="1"/>
    <col min="4613" max="4613" width="6.6640625" style="53" customWidth="1"/>
    <col min="4614" max="4614" width="11.44140625" style="53" customWidth="1"/>
    <col min="4615" max="4615" width="16.6640625" style="53" customWidth="1"/>
    <col min="4616" max="4620" width="0" style="53" hidden="1" customWidth="1"/>
    <col min="4621" max="4621" width="18.6640625" style="53" customWidth="1"/>
    <col min="4622" max="4864" width="9.109375" style="53"/>
    <col min="4865" max="4865" width="8.6640625" style="53" customWidth="1"/>
    <col min="4866" max="4866" width="11.6640625" style="53" customWidth="1"/>
    <col min="4867" max="4867" width="36.6640625" style="53" customWidth="1"/>
    <col min="4868" max="4868" width="30.6640625" style="53" customWidth="1"/>
    <col min="4869" max="4869" width="6.6640625" style="53" customWidth="1"/>
    <col min="4870" max="4870" width="11.44140625" style="53" customWidth="1"/>
    <col min="4871" max="4871" width="16.6640625" style="53" customWidth="1"/>
    <col min="4872" max="4876" width="0" style="53" hidden="1" customWidth="1"/>
    <col min="4877" max="4877" width="18.6640625" style="53" customWidth="1"/>
    <col min="4878" max="5120" width="9.109375" style="53"/>
    <col min="5121" max="5121" width="8.6640625" style="53" customWidth="1"/>
    <col min="5122" max="5122" width="11.6640625" style="53" customWidth="1"/>
    <col min="5123" max="5123" width="36.6640625" style="53" customWidth="1"/>
    <col min="5124" max="5124" width="30.6640625" style="53" customWidth="1"/>
    <col min="5125" max="5125" width="6.6640625" style="53" customWidth="1"/>
    <col min="5126" max="5126" width="11.44140625" style="53" customWidth="1"/>
    <col min="5127" max="5127" width="16.6640625" style="53" customWidth="1"/>
    <col min="5128" max="5132" width="0" style="53" hidden="1" customWidth="1"/>
    <col min="5133" max="5133" width="18.6640625" style="53" customWidth="1"/>
    <col min="5134" max="5376" width="9.109375" style="53"/>
    <col min="5377" max="5377" width="8.6640625" style="53" customWidth="1"/>
    <col min="5378" max="5378" width="11.6640625" style="53" customWidth="1"/>
    <col min="5379" max="5379" width="36.6640625" style="53" customWidth="1"/>
    <col min="5380" max="5380" width="30.6640625" style="53" customWidth="1"/>
    <col min="5381" max="5381" width="6.6640625" style="53" customWidth="1"/>
    <col min="5382" max="5382" width="11.44140625" style="53" customWidth="1"/>
    <col min="5383" max="5383" width="16.6640625" style="53" customWidth="1"/>
    <col min="5384" max="5388" width="0" style="53" hidden="1" customWidth="1"/>
    <col min="5389" max="5389" width="18.6640625" style="53" customWidth="1"/>
    <col min="5390" max="5632" width="9.109375" style="53"/>
    <col min="5633" max="5633" width="8.6640625" style="53" customWidth="1"/>
    <col min="5634" max="5634" width="11.6640625" style="53" customWidth="1"/>
    <col min="5635" max="5635" width="36.6640625" style="53" customWidth="1"/>
    <col min="5636" max="5636" width="30.6640625" style="53" customWidth="1"/>
    <col min="5637" max="5637" width="6.6640625" style="53" customWidth="1"/>
    <col min="5638" max="5638" width="11.44140625" style="53" customWidth="1"/>
    <col min="5639" max="5639" width="16.6640625" style="53" customWidth="1"/>
    <col min="5640" max="5644" width="0" style="53" hidden="1" customWidth="1"/>
    <col min="5645" max="5645" width="18.6640625" style="53" customWidth="1"/>
    <col min="5646" max="5888" width="9.109375" style="53"/>
    <col min="5889" max="5889" width="8.6640625" style="53" customWidth="1"/>
    <col min="5890" max="5890" width="11.6640625" style="53" customWidth="1"/>
    <col min="5891" max="5891" width="36.6640625" style="53" customWidth="1"/>
    <col min="5892" max="5892" width="30.6640625" style="53" customWidth="1"/>
    <col min="5893" max="5893" width="6.6640625" style="53" customWidth="1"/>
    <col min="5894" max="5894" width="11.44140625" style="53" customWidth="1"/>
    <col min="5895" max="5895" width="16.6640625" style="53" customWidth="1"/>
    <col min="5896" max="5900" width="0" style="53" hidden="1" customWidth="1"/>
    <col min="5901" max="5901" width="18.6640625" style="53" customWidth="1"/>
    <col min="5902" max="6144" width="9.109375" style="53"/>
    <col min="6145" max="6145" width="8.6640625" style="53" customWidth="1"/>
    <col min="6146" max="6146" width="11.6640625" style="53" customWidth="1"/>
    <col min="6147" max="6147" width="36.6640625" style="53" customWidth="1"/>
    <col min="6148" max="6148" width="30.6640625" style="53" customWidth="1"/>
    <col min="6149" max="6149" width="6.6640625" style="53" customWidth="1"/>
    <col min="6150" max="6150" width="11.44140625" style="53" customWidth="1"/>
    <col min="6151" max="6151" width="16.6640625" style="53" customWidth="1"/>
    <col min="6152" max="6156" width="0" style="53" hidden="1" customWidth="1"/>
    <col min="6157" max="6157" width="18.6640625" style="53" customWidth="1"/>
    <col min="6158" max="6400" width="9.109375" style="53"/>
    <col min="6401" max="6401" width="8.6640625" style="53" customWidth="1"/>
    <col min="6402" max="6402" width="11.6640625" style="53" customWidth="1"/>
    <col min="6403" max="6403" width="36.6640625" style="53" customWidth="1"/>
    <col min="6404" max="6404" width="30.6640625" style="53" customWidth="1"/>
    <col min="6405" max="6405" width="6.6640625" style="53" customWidth="1"/>
    <col min="6406" max="6406" width="11.44140625" style="53" customWidth="1"/>
    <col min="6407" max="6407" width="16.6640625" style="53" customWidth="1"/>
    <col min="6408" max="6412" width="0" style="53" hidden="1" customWidth="1"/>
    <col min="6413" max="6413" width="18.6640625" style="53" customWidth="1"/>
    <col min="6414" max="6656" width="9.109375" style="53"/>
    <col min="6657" max="6657" width="8.6640625" style="53" customWidth="1"/>
    <col min="6658" max="6658" width="11.6640625" style="53" customWidth="1"/>
    <col min="6659" max="6659" width="36.6640625" style="53" customWidth="1"/>
    <col min="6660" max="6660" width="30.6640625" style="53" customWidth="1"/>
    <col min="6661" max="6661" width="6.6640625" style="53" customWidth="1"/>
    <col min="6662" max="6662" width="11.44140625" style="53" customWidth="1"/>
    <col min="6663" max="6663" width="16.6640625" style="53" customWidth="1"/>
    <col min="6664" max="6668" width="0" style="53" hidden="1" customWidth="1"/>
    <col min="6669" max="6669" width="18.6640625" style="53" customWidth="1"/>
    <col min="6670" max="6912" width="9.109375" style="53"/>
    <col min="6913" max="6913" width="8.6640625" style="53" customWidth="1"/>
    <col min="6914" max="6914" width="11.6640625" style="53" customWidth="1"/>
    <col min="6915" max="6915" width="36.6640625" style="53" customWidth="1"/>
    <col min="6916" max="6916" width="30.6640625" style="53" customWidth="1"/>
    <col min="6917" max="6917" width="6.6640625" style="53" customWidth="1"/>
    <col min="6918" max="6918" width="11.44140625" style="53" customWidth="1"/>
    <col min="6919" max="6919" width="16.6640625" style="53" customWidth="1"/>
    <col min="6920" max="6924" width="0" style="53" hidden="1" customWidth="1"/>
    <col min="6925" max="6925" width="18.6640625" style="53" customWidth="1"/>
    <col min="6926" max="7168" width="9.109375" style="53"/>
    <col min="7169" max="7169" width="8.6640625" style="53" customWidth="1"/>
    <col min="7170" max="7170" width="11.6640625" style="53" customWidth="1"/>
    <col min="7171" max="7171" width="36.6640625" style="53" customWidth="1"/>
    <col min="7172" max="7172" width="30.6640625" style="53" customWidth="1"/>
    <col min="7173" max="7173" width="6.6640625" style="53" customWidth="1"/>
    <col min="7174" max="7174" width="11.44140625" style="53" customWidth="1"/>
    <col min="7175" max="7175" width="16.6640625" style="53" customWidth="1"/>
    <col min="7176" max="7180" width="0" style="53" hidden="1" customWidth="1"/>
    <col min="7181" max="7181" width="18.6640625" style="53" customWidth="1"/>
    <col min="7182" max="7424" width="9.109375" style="53"/>
    <col min="7425" max="7425" width="8.6640625" style="53" customWidth="1"/>
    <col min="7426" max="7426" width="11.6640625" style="53" customWidth="1"/>
    <col min="7427" max="7427" width="36.6640625" style="53" customWidth="1"/>
    <col min="7428" max="7428" width="30.6640625" style="53" customWidth="1"/>
    <col min="7429" max="7429" width="6.6640625" style="53" customWidth="1"/>
    <col min="7430" max="7430" width="11.44140625" style="53" customWidth="1"/>
    <col min="7431" max="7431" width="16.6640625" style="53" customWidth="1"/>
    <col min="7432" max="7436" width="0" style="53" hidden="1" customWidth="1"/>
    <col min="7437" max="7437" width="18.6640625" style="53" customWidth="1"/>
    <col min="7438" max="7680" width="9.109375" style="53"/>
    <col min="7681" max="7681" width="8.6640625" style="53" customWidth="1"/>
    <col min="7682" max="7682" width="11.6640625" style="53" customWidth="1"/>
    <col min="7683" max="7683" width="36.6640625" style="53" customWidth="1"/>
    <col min="7684" max="7684" width="30.6640625" style="53" customWidth="1"/>
    <col min="7685" max="7685" width="6.6640625" style="53" customWidth="1"/>
    <col min="7686" max="7686" width="11.44140625" style="53" customWidth="1"/>
    <col min="7687" max="7687" width="16.6640625" style="53" customWidth="1"/>
    <col min="7688" max="7692" width="0" style="53" hidden="1" customWidth="1"/>
    <col min="7693" max="7693" width="18.6640625" style="53" customWidth="1"/>
    <col min="7694" max="7936" width="9.109375" style="53"/>
    <col min="7937" max="7937" width="8.6640625" style="53" customWidth="1"/>
    <col min="7938" max="7938" width="11.6640625" style="53" customWidth="1"/>
    <col min="7939" max="7939" width="36.6640625" style="53" customWidth="1"/>
    <col min="7940" max="7940" width="30.6640625" style="53" customWidth="1"/>
    <col min="7941" max="7941" width="6.6640625" style="53" customWidth="1"/>
    <col min="7942" max="7942" width="11.44140625" style="53" customWidth="1"/>
    <col min="7943" max="7943" width="16.6640625" style="53" customWidth="1"/>
    <col min="7944" max="7948" width="0" style="53" hidden="1" customWidth="1"/>
    <col min="7949" max="7949" width="18.6640625" style="53" customWidth="1"/>
    <col min="7950" max="8192" width="9.109375" style="53"/>
    <col min="8193" max="8193" width="8.6640625" style="53" customWidth="1"/>
    <col min="8194" max="8194" width="11.6640625" style="53" customWidth="1"/>
    <col min="8195" max="8195" width="36.6640625" style="53" customWidth="1"/>
    <col min="8196" max="8196" width="30.6640625" style="53" customWidth="1"/>
    <col min="8197" max="8197" width="6.6640625" style="53" customWidth="1"/>
    <col min="8198" max="8198" width="11.44140625" style="53" customWidth="1"/>
    <col min="8199" max="8199" width="16.6640625" style="53" customWidth="1"/>
    <col min="8200" max="8204" width="0" style="53" hidden="1" customWidth="1"/>
    <col min="8205" max="8205" width="18.6640625" style="53" customWidth="1"/>
    <col min="8206" max="8448" width="9.109375" style="53"/>
    <col min="8449" max="8449" width="8.6640625" style="53" customWidth="1"/>
    <col min="8450" max="8450" width="11.6640625" style="53" customWidth="1"/>
    <col min="8451" max="8451" width="36.6640625" style="53" customWidth="1"/>
    <col min="8452" max="8452" width="30.6640625" style="53" customWidth="1"/>
    <col min="8453" max="8453" width="6.6640625" style="53" customWidth="1"/>
    <col min="8454" max="8454" width="11.44140625" style="53" customWidth="1"/>
    <col min="8455" max="8455" width="16.6640625" style="53" customWidth="1"/>
    <col min="8456" max="8460" width="0" style="53" hidden="1" customWidth="1"/>
    <col min="8461" max="8461" width="18.6640625" style="53" customWidth="1"/>
    <col min="8462" max="8704" width="9.109375" style="53"/>
    <col min="8705" max="8705" width="8.6640625" style="53" customWidth="1"/>
    <col min="8706" max="8706" width="11.6640625" style="53" customWidth="1"/>
    <col min="8707" max="8707" width="36.6640625" style="53" customWidth="1"/>
    <col min="8708" max="8708" width="30.6640625" style="53" customWidth="1"/>
    <col min="8709" max="8709" width="6.6640625" style="53" customWidth="1"/>
    <col min="8710" max="8710" width="11.44140625" style="53" customWidth="1"/>
    <col min="8711" max="8711" width="16.6640625" style="53" customWidth="1"/>
    <col min="8712" max="8716" width="0" style="53" hidden="1" customWidth="1"/>
    <col min="8717" max="8717" width="18.6640625" style="53" customWidth="1"/>
    <col min="8718" max="8960" width="9.109375" style="53"/>
    <col min="8961" max="8961" width="8.6640625" style="53" customWidth="1"/>
    <col min="8962" max="8962" width="11.6640625" style="53" customWidth="1"/>
    <col min="8963" max="8963" width="36.6640625" style="53" customWidth="1"/>
    <col min="8964" max="8964" width="30.6640625" style="53" customWidth="1"/>
    <col min="8965" max="8965" width="6.6640625" style="53" customWidth="1"/>
    <col min="8966" max="8966" width="11.44140625" style="53" customWidth="1"/>
    <col min="8967" max="8967" width="16.6640625" style="53" customWidth="1"/>
    <col min="8968" max="8972" width="0" style="53" hidden="1" customWidth="1"/>
    <col min="8973" max="8973" width="18.6640625" style="53" customWidth="1"/>
    <col min="8974" max="9216" width="9.109375" style="53"/>
    <col min="9217" max="9217" width="8.6640625" style="53" customWidth="1"/>
    <col min="9218" max="9218" width="11.6640625" style="53" customWidth="1"/>
    <col min="9219" max="9219" width="36.6640625" style="53" customWidth="1"/>
    <col min="9220" max="9220" width="30.6640625" style="53" customWidth="1"/>
    <col min="9221" max="9221" width="6.6640625" style="53" customWidth="1"/>
    <col min="9222" max="9222" width="11.44140625" style="53" customWidth="1"/>
    <col min="9223" max="9223" width="16.6640625" style="53" customWidth="1"/>
    <col min="9224" max="9228" width="0" style="53" hidden="1" customWidth="1"/>
    <col min="9229" max="9229" width="18.6640625" style="53" customWidth="1"/>
    <col min="9230" max="9472" width="9.109375" style="53"/>
    <col min="9473" max="9473" width="8.6640625" style="53" customWidth="1"/>
    <col min="9474" max="9474" width="11.6640625" style="53" customWidth="1"/>
    <col min="9475" max="9475" width="36.6640625" style="53" customWidth="1"/>
    <col min="9476" max="9476" width="30.6640625" style="53" customWidth="1"/>
    <col min="9477" max="9477" width="6.6640625" style="53" customWidth="1"/>
    <col min="9478" max="9478" width="11.44140625" style="53" customWidth="1"/>
    <col min="9479" max="9479" width="16.6640625" style="53" customWidth="1"/>
    <col min="9480" max="9484" width="0" style="53" hidden="1" customWidth="1"/>
    <col min="9485" max="9485" width="18.6640625" style="53" customWidth="1"/>
    <col min="9486" max="9728" width="9.109375" style="53"/>
    <col min="9729" max="9729" width="8.6640625" style="53" customWidth="1"/>
    <col min="9730" max="9730" width="11.6640625" style="53" customWidth="1"/>
    <col min="9731" max="9731" width="36.6640625" style="53" customWidth="1"/>
    <col min="9732" max="9732" width="30.6640625" style="53" customWidth="1"/>
    <col min="9733" max="9733" width="6.6640625" style="53" customWidth="1"/>
    <col min="9734" max="9734" width="11.44140625" style="53" customWidth="1"/>
    <col min="9735" max="9735" width="16.6640625" style="53" customWidth="1"/>
    <col min="9736" max="9740" width="0" style="53" hidden="1" customWidth="1"/>
    <col min="9741" max="9741" width="18.6640625" style="53" customWidth="1"/>
    <col min="9742" max="9984" width="9.109375" style="53"/>
    <col min="9985" max="9985" width="8.6640625" style="53" customWidth="1"/>
    <col min="9986" max="9986" width="11.6640625" style="53" customWidth="1"/>
    <col min="9987" max="9987" width="36.6640625" style="53" customWidth="1"/>
    <col min="9988" max="9988" width="30.6640625" style="53" customWidth="1"/>
    <col min="9989" max="9989" width="6.6640625" style="53" customWidth="1"/>
    <col min="9990" max="9990" width="11.44140625" style="53" customWidth="1"/>
    <col min="9991" max="9991" width="16.6640625" style="53" customWidth="1"/>
    <col min="9992" max="9996" width="0" style="53" hidden="1" customWidth="1"/>
    <col min="9997" max="9997" width="18.6640625" style="53" customWidth="1"/>
    <col min="9998" max="10240" width="9.109375" style="53"/>
    <col min="10241" max="10241" width="8.6640625" style="53" customWidth="1"/>
    <col min="10242" max="10242" width="11.6640625" style="53" customWidth="1"/>
    <col min="10243" max="10243" width="36.6640625" style="53" customWidth="1"/>
    <col min="10244" max="10244" width="30.6640625" style="53" customWidth="1"/>
    <col min="10245" max="10245" width="6.6640625" style="53" customWidth="1"/>
    <col min="10246" max="10246" width="11.44140625" style="53" customWidth="1"/>
    <col min="10247" max="10247" width="16.6640625" style="53" customWidth="1"/>
    <col min="10248" max="10252" width="0" style="53" hidden="1" customWidth="1"/>
    <col min="10253" max="10253" width="18.6640625" style="53" customWidth="1"/>
    <col min="10254" max="10496" width="9.109375" style="53"/>
    <col min="10497" max="10497" width="8.6640625" style="53" customWidth="1"/>
    <col min="10498" max="10498" width="11.6640625" style="53" customWidth="1"/>
    <col min="10499" max="10499" width="36.6640625" style="53" customWidth="1"/>
    <col min="10500" max="10500" width="30.6640625" style="53" customWidth="1"/>
    <col min="10501" max="10501" width="6.6640625" style="53" customWidth="1"/>
    <col min="10502" max="10502" width="11.44140625" style="53" customWidth="1"/>
    <col min="10503" max="10503" width="16.6640625" style="53" customWidth="1"/>
    <col min="10504" max="10508" width="0" style="53" hidden="1" customWidth="1"/>
    <col min="10509" max="10509" width="18.6640625" style="53" customWidth="1"/>
    <col min="10510" max="10752" width="9.109375" style="53"/>
    <col min="10753" max="10753" width="8.6640625" style="53" customWidth="1"/>
    <col min="10754" max="10754" width="11.6640625" style="53" customWidth="1"/>
    <col min="10755" max="10755" width="36.6640625" style="53" customWidth="1"/>
    <col min="10756" max="10756" width="30.6640625" style="53" customWidth="1"/>
    <col min="10757" max="10757" width="6.6640625" style="53" customWidth="1"/>
    <col min="10758" max="10758" width="11.44140625" style="53" customWidth="1"/>
    <col min="10759" max="10759" width="16.6640625" style="53" customWidth="1"/>
    <col min="10760" max="10764" width="0" style="53" hidden="1" customWidth="1"/>
    <col min="10765" max="10765" width="18.6640625" style="53" customWidth="1"/>
    <col min="10766" max="11008" width="9.109375" style="53"/>
    <col min="11009" max="11009" width="8.6640625" style="53" customWidth="1"/>
    <col min="11010" max="11010" width="11.6640625" style="53" customWidth="1"/>
    <col min="11011" max="11011" width="36.6640625" style="53" customWidth="1"/>
    <col min="11012" max="11012" width="30.6640625" style="53" customWidth="1"/>
    <col min="11013" max="11013" width="6.6640625" style="53" customWidth="1"/>
    <col min="11014" max="11014" width="11.44140625" style="53" customWidth="1"/>
    <col min="11015" max="11015" width="16.6640625" style="53" customWidth="1"/>
    <col min="11016" max="11020" width="0" style="53" hidden="1" customWidth="1"/>
    <col min="11021" max="11021" width="18.6640625" style="53" customWidth="1"/>
    <col min="11022" max="11264" width="9.109375" style="53"/>
    <col min="11265" max="11265" width="8.6640625" style="53" customWidth="1"/>
    <col min="11266" max="11266" width="11.6640625" style="53" customWidth="1"/>
    <col min="11267" max="11267" width="36.6640625" style="53" customWidth="1"/>
    <col min="11268" max="11268" width="30.6640625" style="53" customWidth="1"/>
    <col min="11269" max="11269" width="6.6640625" style="53" customWidth="1"/>
    <col min="11270" max="11270" width="11.44140625" style="53" customWidth="1"/>
    <col min="11271" max="11271" width="16.6640625" style="53" customWidth="1"/>
    <col min="11272" max="11276" width="0" style="53" hidden="1" customWidth="1"/>
    <col min="11277" max="11277" width="18.6640625" style="53" customWidth="1"/>
    <col min="11278" max="11520" width="9.109375" style="53"/>
    <col min="11521" max="11521" width="8.6640625" style="53" customWidth="1"/>
    <col min="11522" max="11522" width="11.6640625" style="53" customWidth="1"/>
    <col min="11523" max="11523" width="36.6640625" style="53" customWidth="1"/>
    <col min="11524" max="11524" width="30.6640625" style="53" customWidth="1"/>
    <col min="11525" max="11525" width="6.6640625" style="53" customWidth="1"/>
    <col min="11526" max="11526" width="11.44140625" style="53" customWidth="1"/>
    <col min="11527" max="11527" width="16.6640625" style="53" customWidth="1"/>
    <col min="11528" max="11532" width="0" style="53" hidden="1" customWidth="1"/>
    <col min="11533" max="11533" width="18.6640625" style="53" customWidth="1"/>
    <col min="11534" max="11776" width="9.109375" style="53"/>
    <col min="11777" max="11777" width="8.6640625" style="53" customWidth="1"/>
    <col min="11778" max="11778" width="11.6640625" style="53" customWidth="1"/>
    <col min="11779" max="11779" width="36.6640625" style="53" customWidth="1"/>
    <col min="11780" max="11780" width="30.6640625" style="53" customWidth="1"/>
    <col min="11781" max="11781" width="6.6640625" style="53" customWidth="1"/>
    <col min="11782" max="11782" width="11.44140625" style="53" customWidth="1"/>
    <col min="11783" max="11783" width="16.6640625" style="53" customWidth="1"/>
    <col min="11784" max="11788" width="0" style="53" hidden="1" customWidth="1"/>
    <col min="11789" max="11789" width="18.6640625" style="53" customWidth="1"/>
    <col min="11790" max="12032" width="9.109375" style="53"/>
    <col min="12033" max="12033" width="8.6640625" style="53" customWidth="1"/>
    <col min="12034" max="12034" width="11.6640625" style="53" customWidth="1"/>
    <col min="12035" max="12035" width="36.6640625" style="53" customWidth="1"/>
    <col min="12036" max="12036" width="30.6640625" style="53" customWidth="1"/>
    <col min="12037" max="12037" width="6.6640625" style="53" customWidth="1"/>
    <col min="12038" max="12038" width="11.44140625" style="53" customWidth="1"/>
    <col min="12039" max="12039" width="16.6640625" style="53" customWidth="1"/>
    <col min="12040" max="12044" width="0" style="53" hidden="1" customWidth="1"/>
    <col min="12045" max="12045" width="18.6640625" style="53" customWidth="1"/>
    <col min="12046" max="12288" width="9.109375" style="53"/>
    <col min="12289" max="12289" width="8.6640625" style="53" customWidth="1"/>
    <col min="12290" max="12290" width="11.6640625" style="53" customWidth="1"/>
    <col min="12291" max="12291" width="36.6640625" style="53" customWidth="1"/>
    <col min="12292" max="12292" width="30.6640625" style="53" customWidth="1"/>
    <col min="12293" max="12293" width="6.6640625" style="53" customWidth="1"/>
    <col min="12294" max="12294" width="11.44140625" style="53" customWidth="1"/>
    <col min="12295" max="12295" width="16.6640625" style="53" customWidth="1"/>
    <col min="12296" max="12300" width="0" style="53" hidden="1" customWidth="1"/>
    <col min="12301" max="12301" width="18.6640625" style="53" customWidth="1"/>
    <col min="12302" max="12544" width="9.109375" style="53"/>
    <col min="12545" max="12545" width="8.6640625" style="53" customWidth="1"/>
    <col min="12546" max="12546" width="11.6640625" style="53" customWidth="1"/>
    <col min="12547" max="12547" width="36.6640625" style="53" customWidth="1"/>
    <col min="12548" max="12548" width="30.6640625" style="53" customWidth="1"/>
    <col min="12549" max="12549" width="6.6640625" style="53" customWidth="1"/>
    <col min="12550" max="12550" width="11.44140625" style="53" customWidth="1"/>
    <col min="12551" max="12551" width="16.6640625" style="53" customWidth="1"/>
    <col min="12552" max="12556" width="0" style="53" hidden="1" customWidth="1"/>
    <col min="12557" max="12557" width="18.6640625" style="53" customWidth="1"/>
    <col min="12558" max="12800" width="9.109375" style="53"/>
    <col min="12801" max="12801" width="8.6640625" style="53" customWidth="1"/>
    <col min="12802" max="12802" width="11.6640625" style="53" customWidth="1"/>
    <col min="12803" max="12803" width="36.6640625" style="53" customWidth="1"/>
    <col min="12804" max="12804" width="30.6640625" style="53" customWidth="1"/>
    <col min="12805" max="12805" width="6.6640625" style="53" customWidth="1"/>
    <col min="12806" max="12806" width="11.44140625" style="53" customWidth="1"/>
    <col min="12807" max="12807" width="16.6640625" style="53" customWidth="1"/>
    <col min="12808" max="12812" width="0" style="53" hidden="1" customWidth="1"/>
    <col min="12813" max="12813" width="18.6640625" style="53" customWidth="1"/>
    <col min="12814" max="13056" width="9.109375" style="53"/>
    <col min="13057" max="13057" width="8.6640625" style="53" customWidth="1"/>
    <col min="13058" max="13058" width="11.6640625" style="53" customWidth="1"/>
    <col min="13059" max="13059" width="36.6640625" style="53" customWidth="1"/>
    <col min="13060" max="13060" width="30.6640625" style="53" customWidth="1"/>
    <col min="13061" max="13061" width="6.6640625" style="53" customWidth="1"/>
    <col min="13062" max="13062" width="11.44140625" style="53" customWidth="1"/>
    <col min="13063" max="13063" width="16.6640625" style="53" customWidth="1"/>
    <col min="13064" max="13068" width="0" style="53" hidden="1" customWidth="1"/>
    <col min="13069" max="13069" width="18.6640625" style="53" customWidth="1"/>
    <col min="13070" max="13312" width="9.109375" style="53"/>
    <col min="13313" max="13313" width="8.6640625" style="53" customWidth="1"/>
    <col min="13314" max="13314" width="11.6640625" style="53" customWidth="1"/>
    <col min="13315" max="13315" width="36.6640625" style="53" customWidth="1"/>
    <col min="13316" max="13316" width="30.6640625" style="53" customWidth="1"/>
    <col min="13317" max="13317" width="6.6640625" style="53" customWidth="1"/>
    <col min="13318" max="13318" width="11.44140625" style="53" customWidth="1"/>
    <col min="13319" max="13319" width="16.6640625" style="53" customWidth="1"/>
    <col min="13320" max="13324" width="0" style="53" hidden="1" customWidth="1"/>
    <col min="13325" max="13325" width="18.6640625" style="53" customWidth="1"/>
    <col min="13326" max="13568" width="9.109375" style="53"/>
    <col min="13569" max="13569" width="8.6640625" style="53" customWidth="1"/>
    <col min="13570" max="13570" width="11.6640625" style="53" customWidth="1"/>
    <col min="13571" max="13571" width="36.6640625" style="53" customWidth="1"/>
    <col min="13572" max="13572" width="30.6640625" style="53" customWidth="1"/>
    <col min="13573" max="13573" width="6.6640625" style="53" customWidth="1"/>
    <col min="13574" max="13574" width="11.44140625" style="53" customWidth="1"/>
    <col min="13575" max="13575" width="16.6640625" style="53" customWidth="1"/>
    <col min="13576" max="13580" width="0" style="53" hidden="1" customWidth="1"/>
    <col min="13581" max="13581" width="18.6640625" style="53" customWidth="1"/>
    <col min="13582" max="13824" width="9.109375" style="53"/>
    <col min="13825" max="13825" width="8.6640625" style="53" customWidth="1"/>
    <col min="13826" max="13826" width="11.6640625" style="53" customWidth="1"/>
    <col min="13827" max="13827" width="36.6640625" style="53" customWidth="1"/>
    <col min="13828" max="13828" width="30.6640625" style="53" customWidth="1"/>
    <col min="13829" max="13829" width="6.6640625" style="53" customWidth="1"/>
    <col min="13830" max="13830" width="11.44140625" style="53" customWidth="1"/>
    <col min="13831" max="13831" width="16.6640625" style="53" customWidth="1"/>
    <col min="13832" max="13836" width="0" style="53" hidden="1" customWidth="1"/>
    <col min="13837" max="13837" width="18.6640625" style="53" customWidth="1"/>
    <col min="13838" max="14080" width="9.109375" style="53"/>
    <col min="14081" max="14081" width="8.6640625" style="53" customWidth="1"/>
    <col min="14082" max="14082" width="11.6640625" style="53" customWidth="1"/>
    <col min="14083" max="14083" width="36.6640625" style="53" customWidth="1"/>
    <col min="14084" max="14084" width="30.6640625" style="53" customWidth="1"/>
    <col min="14085" max="14085" width="6.6640625" style="53" customWidth="1"/>
    <col min="14086" max="14086" width="11.44140625" style="53" customWidth="1"/>
    <col min="14087" max="14087" width="16.6640625" style="53" customWidth="1"/>
    <col min="14088" max="14092" width="0" style="53" hidden="1" customWidth="1"/>
    <col min="14093" max="14093" width="18.6640625" style="53" customWidth="1"/>
    <col min="14094" max="14336" width="9.109375" style="53"/>
    <col min="14337" max="14337" width="8.6640625" style="53" customWidth="1"/>
    <col min="14338" max="14338" width="11.6640625" style="53" customWidth="1"/>
    <col min="14339" max="14339" width="36.6640625" style="53" customWidth="1"/>
    <col min="14340" max="14340" width="30.6640625" style="53" customWidth="1"/>
    <col min="14341" max="14341" width="6.6640625" style="53" customWidth="1"/>
    <col min="14342" max="14342" width="11.44140625" style="53" customWidth="1"/>
    <col min="14343" max="14343" width="16.6640625" style="53" customWidth="1"/>
    <col min="14344" max="14348" width="0" style="53" hidden="1" customWidth="1"/>
    <col min="14349" max="14349" width="18.6640625" style="53" customWidth="1"/>
    <col min="14350" max="14592" width="9.109375" style="53"/>
    <col min="14593" max="14593" width="8.6640625" style="53" customWidth="1"/>
    <col min="14594" max="14594" width="11.6640625" style="53" customWidth="1"/>
    <col min="14595" max="14595" width="36.6640625" style="53" customWidth="1"/>
    <col min="14596" max="14596" width="30.6640625" style="53" customWidth="1"/>
    <col min="14597" max="14597" width="6.6640625" style="53" customWidth="1"/>
    <col min="14598" max="14598" width="11.44140625" style="53" customWidth="1"/>
    <col min="14599" max="14599" width="16.6640625" style="53" customWidth="1"/>
    <col min="14600" max="14604" width="0" style="53" hidden="1" customWidth="1"/>
    <col min="14605" max="14605" width="18.6640625" style="53" customWidth="1"/>
    <col min="14606" max="14848" width="9.109375" style="53"/>
    <col min="14849" max="14849" width="8.6640625" style="53" customWidth="1"/>
    <col min="14850" max="14850" width="11.6640625" style="53" customWidth="1"/>
    <col min="14851" max="14851" width="36.6640625" style="53" customWidth="1"/>
    <col min="14852" max="14852" width="30.6640625" style="53" customWidth="1"/>
    <col min="14853" max="14853" width="6.6640625" style="53" customWidth="1"/>
    <col min="14854" max="14854" width="11.44140625" style="53" customWidth="1"/>
    <col min="14855" max="14855" width="16.6640625" style="53" customWidth="1"/>
    <col min="14856" max="14860" width="0" style="53" hidden="1" customWidth="1"/>
    <col min="14861" max="14861" width="18.6640625" style="53" customWidth="1"/>
    <col min="14862" max="15104" width="9.109375" style="53"/>
    <col min="15105" max="15105" width="8.6640625" style="53" customWidth="1"/>
    <col min="15106" max="15106" width="11.6640625" style="53" customWidth="1"/>
    <col min="15107" max="15107" width="36.6640625" style="53" customWidth="1"/>
    <col min="15108" max="15108" width="30.6640625" style="53" customWidth="1"/>
    <col min="15109" max="15109" width="6.6640625" style="53" customWidth="1"/>
    <col min="15110" max="15110" width="11.44140625" style="53" customWidth="1"/>
    <col min="15111" max="15111" width="16.6640625" style="53" customWidth="1"/>
    <col min="15112" max="15116" width="0" style="53" hidden="1" customWidth="1"/>
    <col min="15117" max="15117" width="18.6640625" style="53" customWidth="1"/>
    <col min="15118" max="15360" width="9.109375" style="53"/>
    <col min="15361" max="15361" width="8.6640625" style="53" customWidth="1"/>
    <col min="15362" max="15362" width="11.6640625" style="53" customWidth="1"/>
    <col min="15363" max="15363" width="36.6640625" style="53" customWidth="1"/>
    <col min="15364" max="15364" width="30.6640625" style="53" customWidth="1"/>
    <col min="15365" max="15365" width="6.6640625" style="53" customWidth="1"/>
    <col min="15366" max="15366" width="11.44140625" style="53" customWidth="1"/>
    <col min="15367" max="15367" width="16.6640625" style="53" customWidth="1"/>
    <col min="15368" max="15372" width="0" style="53" hidden="1" customWidth="1"/>
    <col min="15373" max="15373" width="18.6640625" style="53" customWidth="1"/>
    <col min="15374" max="15616" width="9.109375" style="53"/>
    <col min="15617" max="15617" width="8.6640625" style="53" customWidth="1"/>
    <col min="15618" max="15618" width="11.6640625" style="53" customWidth="1"/>
    <col min="15619" max="15619" width="36.6640625" style="53" customWidth="1"/>
    <col min="15620" max="15620" width="30.6640625" style="53" customWidth="1"/>
    <col min="15621" max="15621" width="6.6640625" style="53" customWidth="1"/>
    <col min="15622" max="15622" width="11.44140625" style="53" customWidth="1"/>
    <col min="15623" max="15623" width="16.6640625" style="53" customWidth="1"/>
    <col min="15624" max="15628" width="0" style="53" hidden="1" customWidth="1"/>
    <col min="15629" max="15629" width="18.6640625" style="53" customWidth="1"/>
    <col min="15630" max="15872" width="9.109375" style="53"/>
    <col min="15873" max="15873" width="8.6640625" style="53" customWidth="1"/>
    <col min="15874" max="15874" width="11.6640625" style="53" customWidth="1"/>
    <col min="15875" max="15875" width="36.6640625" style="53" customWidth="1"/>
    <col min="15876" max="15876" width="30.6640625" style="53" customWidth="1"/>
    <col min="15877" max="15877" width="6.6640625" style="53" customWidth="1"/>
    <col min="15878" max="15878" width="11.44140625" style="53" customWidth="1"/>
    <col min="15879" max="15879" width="16.6640625" style="53" customWidth="1"/>
    <col min="15880" max="15884" width="0" style="53" hidden="1" customWidth="1"/>
    <col min="15885" max="15885" width="18.6640625" style="53" customWidth="1"/>
    <col min="15886" max="16128" width="9.109375" style="53"/>
    <col min="16129" max="16129" width="8.6640625" style="53" customWidth="1"/>
    <col min="16130" max="16130" width="11.6640625" style="53" customWidth="1"/>
    <col min="16131" max="16131" width="36.6640625" style="53" customWidth="1"/>
    <col min="16132" max="16132" width="30.6640625" style="53" customWidth="1"/>
    <col min="16133" max="16133" width="6.6640625" style="53" customWidth="1"/>
    <col min="16134" max="16134" width="11.44140625" style="53" customWidth="1"/>
    <col min="16135" max="16135" width="16.6640625" style="53" customWidth="1"/>
    <col min="16136" max="16140" width="0" style="53" hidden="1" customWidth="1"/>
    <col min="16141" max="16141" width="18.6640625" style="53" customWidth="1"/>
    <col min="16142" max="16384" width="9.109375" style="53"/>
  </cols>
  <sheetData>
    <row r="1" spans="1:14" ht="18.75" customHeight="1">
      <c r="A1" s="523" t="s">
        <v>211</v>
      </c>
      <c r="B1" s="524"/>
      <c r="C1" s="525"/>
      <c r="D1" s="525"/>
      <c r="E1" s="524"/>
      <c r="F1" s="640"/>
      <c r="G1" s="641"/>
      <c r="H1" s="528"/>
      <c r="I1" s="528"/>
      <c r="J1" s="528"/>
      <c r="K1" s="528"/>
      <c r="L1" s="528"/>
      <c r="M1" s="529"/>
    </row>
    <row r="2" spans="1:14" s="31" customFormat="1" ht="14.4" thickBot="1">
      <c r="A2" s="530" t="s">
        <v>4</v>
      </c>
      <c r="B2" s="531"/>
      <c r="C2" s="532"/>
      <c r="D2" s="532"/>
      <c r="E2" s="531"/>
      <c r="F2" s="533"/>
      <c r="G2" s="534"/>
      <c r="H2" s="535"/>
      <c r="I2" s="535"/>
      <c r="J2" s="535"/>
      <c r="K2" s="535"/>
      <c r="L2" s="535"/>
      <c r="M2" s="536"/>
      <c r="N2" s="642">
        <f>M4+M20+M37+M53+M65+M87</f>
        <v>1000</v>
      </c>
    </row>
    <row r="3" spans="1:14" s="40" customFormat="1" ht="13.8" thickBot="1">
      <c r="A3" s="537" t="s">
        <v>9</v>
      </c>
      <c r="B3" s="538" t="s">
        <v>10</v>
      </c>
      <c r="C3" s="539" t="s">
        <v>11</v>
      </c>
      <c r="D3" s="539" t="s">
        <v>12</v>
      </c>
      <c r="E3" s="538" t="s">
        <v>13</v>
      </c>
      <c r="F3" s="540"/>
      <c r="G3" s="541" t="s">
        <v>14</v>
      </c>
      <c r="H3" s="541" t="s">
        <v>14</v>
      </c>
      <c r="I3" s="541" t="s">
        <v>14</v>
      </c>
      <c r="J3" s="541" t="s">
        <v>14</v>
      </c>
      <c r="K3" s="541" t="s">
        <v>14</v>
      </c>
      <c r="L3" s="541" t="s">
        <v>14</v>
      </c>
      <c r="M3" s="542" t="s">
        <v>15</v>
      </c>
    </row>
    <row r="4" spans="1:14" s="31" customFormat="1" ht="17.100000000000001" customHeight="1">
      <c r="A4" s="543" t="s">
        <v>16</v>
      </c>
      <c r="B4" s="544"/>
      <c r="C4" s="545"/>
      <c r="D4" s="545"/>
      <c r="E4" s="544"/>
      <c r="F4" s="546"/>
      <c r="G4" s="547"/>
      <c r="H4" s="548">
        <v>2495</v>
      </c>
      <c r="I4" s="548"/>
      <c r="J4" s="548"/>
      <c r="K4" s="548"/>
      <c r="L4" s="548"/>
      <c r="M4" s="547">
        <f>SUM(M5,M7)</f>
        <v>0</v>
      </c>
    </row>
    <row r="5" spans="1:14" s="31" customFormat="1" ht="17.100000000000001" customHeight="1">
      <c r="A5" s="32" t="s">
        <v>17</v>
      </c>
      <c r="B5" s="33"/>
      <c r="C5" s="34"/>
      <c r="D5" s="34"/>
      <c r="E5" s="33"/>
      <c r="F5" s="35"/>
      <c r="G5" s="36"/>
      <c r="H5" s="37">
        <v>2496</v>
      </c>
      <c r="I5" s="37"/>
      <c r="J5" s="37"/>
      <c r="K5" s="37"/>
      <c r="L5" s="37"/>
      <c r="M5" s="36">
        <f>SUM(M6:M6)</f>
        <v>0</v>
      </c>
    </row>
    <row r="6" spans="1:14" ht="26.4">
      <c r="A6" s="54" t="s">
        <v>18</v>
      </c>
      <c r="B6" s="55" t="s">
        <v>109</v>
      </c>
      <c r="C6" s="56" t="s">
        <v>19</v>
      </c>
      <c r="D6" s="56"/>
      <c r="E6" s="55" t="s">
        <v>20</v>
      </c>
      <c r="F6" s="57">
        <v>7.0000000000000007E-2</v>
      </c>
      <c r="G6" s="58"/>
      <c r="H6" s="59">
        <v>5865</v>
      </c>
      <c r="I6" s="59">
        <v>2496</v>
      </c>
      <c r="J6" s="59"/>
      <c r="K6" s="59">
        <v>12786</v>
      </c>
      <c r="L6" s="59"/>
      <c r="M6" s="58">
        <f>F6*G6</f>
        <v>0</v>
      </c>
    </row>
    <row r="7" spans="1:14" s="31" customFormat="1" ht="17.100000000000001" customHeight="1">
      <c r="A7" s="32" t="s">
        <v>25</v>
      </c>
      <c r="B7" s="33"/>
      <c r="C7" s="34"/>
      <c r="D7" s="34"/>
      <c r="E7" s="33"/>
      <c r="F7" s="35"/>
      <c r="G7" s="36"/>
      <c r="H7" s="37">
        <v>2497</v>
      </c>
      <c r="I7" s="37"/>
      <c r="J7" s="37"/>
      <c r="K7" s="37"/>
      <c r="L7" s="37"/>
      <c r="M7" s="36">
        <f>SUM(M8:M19)</f>
        <v>0</v>
      </c>
    </row>
    <row r="8" spans="1:14" s="40" customFormat="1" ht="29.25" customHeight="1">
      <c r="A8" s="549" t="s">
        <v>18</v>
      </c>
      <c r="B8" s="550" t="s">
        <v>218</v>
      </c>
      <c r="C8" s="38" t="s">
        <v>219</v>
      </c>
      <c r="D8" s="38"/>
      <c r="E8" s="550" t="s">
        <v>22</v>
      </c>
      <c r="F8" s="551">
        <v>1</v>
      </c>
      <c r="G8" s="552"/>
      <c r="H8" s="39"/>
      <c r="I8" s="39"/>
      <c r="J8" s="39"/>
      <c r="K8" s="39"/>
      <c r="L8" s="39"/>
      <c r="M8" s="552">
        <f>F8*G8</f>
        <v>0</v>
      </c>
    </row>
    <row r="9" spans="1:14" s="40" customFormat="1" ht="26.4">
      <c r="A9" s="549" t="s">
        <v>21</v>
      </c>
      <c r="B9" s="550" t="s">
        <v>110</v>
      </c>
      <c r="C9" s="38" t="s">
        <v>28</v>
      </c>
      <c r="D9" s="38"/>
      <c r="E9" s="550" t="s">
        <v>101</v>
      </c>
      <c r="F9" s="551">
        <v>6</v>
      </c>
      <c r="G9" s="552"/>
      <c r="H9" s="39"/>
      <c r="I9" s="39"/>
      <c r="J9" s="39"/>
      <c r="K9" s="39"/>
      <c r="L9" s="39"/>
      <c r="M9" s="552">
        <f>F9*G9</f>
        <v>0</v>
      </c>
    </row>
    <row r="10" spans="1:14" s="40" customFormat="1" ht="26.4">
      <c r="A10" s="549" t="s">
        <v>23</v>
      </c>
      <c r="B10" s="550" t="s">
        <v>111</v>
      </c>
      <c r="C10" s="38" t="s">
        <v>100</v>
      </c>
      <c r="D10" s="38" t="s">
        <v>214</v>
      </c>
      <c r="E10" s="550" t="s">
        <v>22</v>
      </c>
      <c r="F10" s="551">
        <v>2</v>
      </c>
      <c r="G10" s="552"/>
      <c r="H10" s="39"/>
      <c r="I10" s="39"/>
      <c r="J10" s="39"/>
      <c r="K10" s="39"/>
      <c r="L10" s="39"/>
      <c r="M10" s="58">
        <f t="shared" ref="M10:M19" si="0">F10*G10</f>
        <v>0</v>
      </c>
    </row>
    <row r="11" spans="1:14" ht="26.4">
      <c r="A11" s="549" t="s">
        <v>24</v>
      </c>
      <c r="B11" s="550" t="s">
        <v>113</v>
      </c>
      <c r="C11" s="38" t="s">
        <v>103</v>
      </c>
      <c r="D11" s="56"/>
      <c r="E11" s="550" t="s">
        <v>101</v>
      </c>
      <c r="F11" s="57">
        <v>1</v>
      </c>
      <c r="G11" s="553"/>
      <c r="H11" s="59"/>
      <c r="I11" s="59"/>
      <c r="J11" s="59"/>
      <c r="K11" s="59"/>
      <c r="L11" s="59"/>
      <c r="M11" s="58">
        <f t="shared" si="0"/>
        <v>0</v>
      </c>
    </row>
    <row r="12" spans="1:14" ht="26.4">
      <c r="A12" s="549" t="s">
        <v>27</v>
      </c>
      <c r="B12" s="550" t="s">
        <v>216</v>
      </c>
      <c r="C12" s="38" t="s">
        <v>215</v>
      </c>
      <c r="D12" s="56"/>
      <c r="E12" s="550" t="s">
        <v>101</v>
      </c>
      <c r="F12" s="57">
        <v>1</v>
      </c>
      <c r="G12" s="553"/>
      <c r="H12" s="59"/>
      <c r="I12" s="59"/>
      <c r="J12" s="59"/>
      <c r="K12" s="59"/>
      <c r="L12" s="59"/>
      <c r="M12" s="58">
        <f t="shared" si="0"/>
        <v>0</v>
      </c>
    </row>
    <row r="13" spans="1:14" ht="27">
      <c r="A13" s="549" t="s">
        <v>29</v>
      </c>
      <c r="B13" s="550" t="s">
        <v>114</v>
      </c>
      <c r="C13" s="38" t="s">
        <v>230</v>
      </c>
      <c r="D13" s="56" t="s">
        <v>812</v>
      </c>
      <c r="E13" s="550" t="s">
        <v>26</v>
      </c>
      <c r="F13" s="57">
        <v>817</v>
      </c>
      <c r="G13" s="553"/>
      <c r="H13" s="59"/>
      <c r="I13" s="59"/>
      <c r="J13" s="59"/>
      <c r="K13" s="59"/>
      <c r="L13" s="59"/>
      <c r="M13" s="58">
        <f t="shared" si="0"/>
        <v>0</v>
      </c>
    </row>
    <row r="14" spans="1:14" ht="26.4">
      <c r="A14" s="549" t="s">
        <v>30</v>
      </c>
      <c r="B14" s="550" t="s">
        <v>709</v>
      </c>
      <c r="C14" s="38" t="s">
        <v>104</v>
      </c>
      <c r="D14" s="56"/>
      <c r="E14" s="550" t="s">
        <v>26</v>
      </c>
      <c r="F14" s="57">
        <v>110</v>
      </c>
      <c r="G14" s="553"/>
      <c r="H14" s="59"/>
      <c r="I14" s="59"/>
      <c r="J14" s="59"/>
      <c r="K14" s="59"/>
      <c r="L14" s="59"/>
      <c r="M14" s="58">
        <f t="shared" si="0"/>
        <v>0</v>
      </c>
    </row>
    <row r="15" spans="1:14" ht="26.4">
      <c r="A15" s="549" t="s">
        <v>227</v>
      </c>
      <c r="B15" s="550" t="s">
        <v>807</v>
      </c>
      <c r="C15" s="38" t="s">
        <v>808</v>
      </c>
      <c r="D15" s="56"/>
      <c r="E15" s="550" t="s">
        <v>31</v>
      </c>
      <c r="F15" s="57">
        <v>12</v>
      </c>
      <c r="G15" s="553"/>
      <c r="H15" s="59"/>
      <c r="I15" s="59"/>
      <c r="J15" s="59"/>
      <c r="K15" s="59"/>
      <c r="L15" s="59"/>
      <c r="M15" s="58">
        <f t="shared" si="0"/>
        <v>0</v>
      </c>
    </row>
    <row r="16" spans="1:14" ht="26.4">
      <c r="A16" s="549" t="s">
        <v>228</v>
      </c>
      <c r="B16" s="550" t="s">
        <v>115</v>
      </c>
      <c r="C16" s="38" t="s">
        <v>741</v>
      </c>
      <c r="D16" s="56"/>
      <c r="E16" s="550" t="s">
        <v>31</v>
      </c>
      <c r="F16" s="57">
        <v>40</v>
      </c>
      <c r="G16" s="553"/>
      <c r="H16" s="59"/>
      <c r="I16" s="59"/>
      <c r="J16" s="59"/>
      <c r="K16" s="59"/>
      <c r="L16" s="59"/>
      <c r="M16" s="58">
        <f t="shared" si="0"/>
        <v>0</v>
      </c>
    </row>
    <row r="17" spans="1:13" ht="26.4">
      <c r="A17" s="549" t="s">
        <v>229</v>
      </c>
      <c r="B17" s="550" t="s">
        <v>115</v>
      </c>
      <c r="C17" s="38" t="s">
        <v>217</v>
      </c>
      <c r="D17" s="56"/>
      <c r="E17" s="550" t="s">
        <v>31</v>
      </c>
      <c r="F17" s="57">
        <v>4</v>
      </c>
      <c r="G17" s="553"/>
      <c r="H17" s="59"/>
      <c r="I17" s="59"/>
      <c r="J17" s="59"/>
      <c r="K17" s="59"/>
      <c r="L17" s="59"/>
      <c r="M17" s="58">
        <f t="shared" si="0"/>
        <v>0</v>
      </c>
    </row>
    <row r="18" spans="1:13" ht="68.25" customHeight="1">
      <c r="A18" s="549" t="s">
        <v>32</v>
      </c>
      <c r="B18" s="550" t="s">
        <v>742</v>
      </c>
      <c r="C18" s="38" t="s">
        <v>220</v>
      </c>
      <c r="D18" s="56"/>
      <c r="E18" s="550" t="s">
        <v>22</v>
      </c>
      <c r="F18" s="57">
        <v>1</v>
      </c>
      <c r="G18" s="553"/>
      <c r="H18" s="59"/>
      <c r="I18" s="59"/>
      <c r="J18" s="59"/>
      <c r="K18" s="59"/>
      <c r="L18" s="59"/>
      <c r="M18" s="58">
        <f t="shared" si="0"/>
        <v>0</v>
      </c>
    </row>
    <row r="19" spans="1:13" ht="39.6">
      <c r="A19" s="549" t="s">
        <v>247</v>
      </c>
      <c r="B19" s="550" t="s">
        <v>105</v>
      </c>
      <c r="C19" s="38" t="s">
        <v>221</v>
      </c>
      <c r="D19" s="56" t="s">
        <v>809</v>
      </c>
      <c r="E19" s="550" t="s">
        <v>31</v>
      </c>
      <c r="F19" s="57">
        <v>15</v>
      </c>
      <c r="G19" s="553"/>
      <c r="H19" s="59"/>
      <c r="I19" s="59"/>
      <c r="J19" s="59"/>
      <c r="K19" s="59"/>
      <c r="L19" s="59"/>
      <c r="M19" s="58">
        <f t="shared" si="0"/>
        <v>0</v>
      </c>
    </row>
    <row r="20" spans="1:13">
      <c r="A20" s="32" t="s">
        <v>33</v>
      </c>
      <c r="B20" s="33"/>
      <c r="C20" s="34"/>
      <c r="D20" s="34"/>
      <c r="E20" s="33"/>
      <c r="F20" s="35"/>
      <c r="G20" s="554"/>
      <c r="H20" s="37">
        <v>2499</v>
      </c>
      <c r="I20" s="37"/>
      <c r="J20" s="37"/>
      <c r="K20" s="37"/>
      <c r="L20" s="37"/>
      <c r="M20" s="36">
        <f>SUM(M21,M25,M29,M27,M32)</f>
        <v>0</v>
      </c>
    </row>
    <row r="21" spans="1:13">
      <c r="A21" s="32" t="s">
        <v>34</v>
      </c>
      <c r="B21" s="33"/>
      <c r="C21" s="34"/>
      <c r="D21" s="34"/>
      <c r="E21" s="33"/>
      <c r="F21" s="35"/>
      <c r="G21" s="554"/>
      <c r="H21" s="37">
        <v>2500</v>
      </c>
      <c r="I21" s="37"/>
      <c r="J21" s="37"/>
      <c r="K21" s="37"/>
      <c r="L21" s="37"/>
      <c r="M21" s="36">
        <f>SUM(M22:M24)</f>
        <v>0</v>
      </c>
    </row>
    <row r="22" spans="1:13" ht="39.6">
      <c r="A22" s="54" t="s">
        <v>18</v>
      </c>
      <c r="B22" s="550" t="s">
        <v>107</v>
      </c>
      <c r="C22" s="38" t="s">
        <v>222</v>
      </c>
      <c r="D22" s="38" t="s">
        <v>813</v>
      </c>
      <c r="E22" s="550" t="s">
        <v>35</v>
      </c>
      <c r="F22" s="57">
        <v>34</v>
      </c>
      <c r="G22" s="58"/>
      <c r="H22" s="59">
        <v>5877</v>
      </c>
      <c r="I22" s="59">
        <v>2500</v>
      </c>
      <c r="J22" s="59"/>
      <c r="K22" s="59">
        <v>5648</v>
      </c>
      <c r="L22" s="59"/>
      <c r="M22" s="58">
        <f>F22*G22</f>
        <v>0</v>
      </c>
    </row>
    <row r="23" spans="1:13" ht="26.4">
      <c r="A23" s="54" t="s">
        <v>21</v>
      </c>
      <c r="B23" s="550" t="s">
        <v>108</v>
      </c>
      <c r="C23" s="38" t="s">
        <v>106</v>
      </c>
      <c r="D23" s="56"/>
      <c r="E23" s="550" t="s">
        <v>35</v>
      </c>
      <c r="F23" s="57">
        <v>302</v>
      </c>
      <c r="G23" s="553"/>
      <c r="H23" s="59">
        <v>5879</v>
      </c>
      <c r="I23" s="59">
        <v>2500</v>
      </c>
      <c r="J23" s="59"/>
      <c r="K23" s="59">
        <v>4475</v>
      </c>
      <c r="L23" s="59" t="s">
        <v>36</v>
      </c>
      <c r="M23" s="58">
        <f>F23*G23</f>
        <v>0</v>
      </c>
    </row>
    <row r="24" spans="1:13" ht="66.75" customHeight="1">
      <c r="A24" s="54" t="s">
        <v>23</v>
      </c>
      <c r="B24" s="550" t="s">
        <v>747</v>
      </c>
      <c r="C24" s="38" t="s">
        <v>810</v>
      </c>
      <c r="D24" s="38"/>
      <c r="E24" s="550" t="s">
        <v>35</v>
      </c>
      <c r="F24" s="551">
        <v>221</v>
      </c>
      <c r="G24" s="555"/>
      <c r="H24" s="59">
        <v>5879</v>
      </c>
      <c r="I24" s="59">
        <v>2500</v>
      </c>
      <c r="J24" s="59"/>
      <c r="K24" s="59">
        <v>4475</v>
      </c>
      <c r="L24" s="59" t="s">
        <v>36</v>
      </c>
      <c r="M24" s="58">
        <f>F24*G24</f>
        <v>0</v>
      </c>
    </row>
    <row r="25" spans="1:13" s="31" customFormat="1" ht="17.100000000000001" customHeight="1">
      <c r="A25" s="32" t="s">
        <v>37</v>
      </c>
      <c r="B25" s="33"/>
      <c r="C25" s="34"/>
      <c r="D25" s="34"/>
      <c r="E25" s="33"/>
      <c r="F25" s="35"/>
      <c r="G25" s="36"/>
      <c r="H25" s="37">
        <v>2501</v>
      </c>
      <c r="I25" s="37"/>
      <c r="J25" s="37"/>
      <c r="K25" s="37"/>
      <c r="L25" s="37"/>
      <c r="M25" s="36">
        <f>SUM(M26:M26)</f>
        <v>0</v>
      </c>
    </row>
    <row r="26" spans="1:13" ht="29.25" customHeight="1">
      <c r="A26" s="54" t="s">
        <v>18</v>
      </c>
      <c r="B26" s="550" t="s">
        <v>116</v>
      </c>
      <c r="C26" s="56" t="s">
        <v>38</v>
      </c>
      <c r="D26" s="56"/>
      <c r="E26" s="550" t="s">
        <v>26</v>
      </c>
      <c r="F26" s="57">
        <v>689</v>
      </c>
      <c r="G26" s="58"/>
      <c r="H26" s="59">
        <v>5880</v>
      </c>
      <c r="I26" s="59">
        <v>2501</v>
      </c>
      <c r="J26" s="59"/>
      <c r="K26" s="59">
        <v>5917</v>
      </c>
      <c r="L26" s="59"/>
      <c r="M26" s="58">
        <f>F26*G26</f>
        <v>0</v>
      </c>
    </row>
    <row r="27" spans="1:13" s="31" customFormat="1" ht="17.100000000000001" customHeight="1">
      <c r="A27" s="32" t="s">
        <v>93</v>
      </c>
      <c r="B27" s="33"/>
      <c r="C27" s="34"/>
      <c r="D27" s="34"/>
      <c r="E27" s="33"/>
      <c r="F27" s="35"/>
      <c r="G27" s="36"/>
      <c r="H27" s="37">
        <v>2503</v>
      </c>
      <c r="I27" s="37"/>
      <c r="J27" s="37"/>
      <c r="K27" s="37"/>
      <c r="L27" s="37"/>
      <c r="M27" s="36">
        <f>SUM(M28:M28)</f>
        <v>0</v>
      </c>
    </row>
    <row r="28" spans="1:13" s="31" customFormat="1" ht="44.25" customHeight="1">
      <c r="A28" s="549" t="s">
        <v>18</v>
      </c>
      <c r="B28" s="550" t="s">
        <v>117</v>
      </c>
      <c r="C28" s="38" t="s">
        <v>118</v>
      </c>
      <c r="D28" s="38" t="s">
        <v>234</v>
      </c>
      <c r="E28" s="550" t="s">
        <v>26</v>
      </c>
      <c r="F28" s="551">
        <v>657</v>
      </c>
      <c r="G28" s="552"/>
      <c r="H28" s="59">
        <v>5882</v>
      </c>
      <c r="I28" s="59">
        <v>2502</v>
      </c>
      <c r="J28" s="59"/>
      <c r="K28" s="59">
        <v>6223</v>
      </c>
      <c r="L28" s="59"/>
      <c r="M28" s="58">
        <f>F28*G28</f>
        <v>0</v>
      </c>
    </row>
    <row r="29" spans="1:13">
      <c r="A29" s="32" t="s">
        <v>39</v>
      </c>
      <c r="B29" s="33"/>
      <c r="C29" s="34"/>
      <c r="D29" s="34"/>
      <c r="E29" s="33"/>
      <c r="F29" s="35"/>
      <c r="G29" s="36"/>
      <c r="H29" s="37">
        <v>2503</v>
      </c>
      <c r="I29" s="37"/>
      <c r="J29" s="37"/>
      <c r="K29" s="37"/>
      <c r="L29" s="37"/>
      <c r="M29" s="36">
        <f>SUM(M30:M31)</f>
        <v>0</v>
      </c>
    </row>
    <row r="30" spans="1:13" s="31" customFormat="1" ht="27.75" customHeight="1">
      <c r="A30" s="54" t="s">
        <v>18</v>
      </c>
      <c r="B30" s="550" t="s">
        <v>122</v>
      </c>
      <c r="C30" s="56" t="s">
        <v>121</v>
      </c>
      <c r="D30" s="56" t="s">
        <v>811</v>
      </c>
      <c r="E30" s="550" t="s">
        <v>26</v>
      </c>
      <c r="F30" s="57">
        <v>131</v>
      </c>
      <c r="G30" s="58"/>
      <c r="H30" s="59">
        <v>5886</v>
      </c>
      <c r="I30" s="59">
        <v>2503</v>
      </c>
      <c r="J30" s="59"/>
      <c r="K30" s="59">
        <v>6255</v>
      </c>
      <c r="L30" s="59"/>
      <c r="M30" s="58">
        <f>F30*G30</f>
        <v>0</v>
      </c>
    </row>
    <row r="31" spans="1:13">
      <c r="A31" s="54" t="s">
        <v>21</v>
      </c>
      <c r="B31" s="550" t="s">
        <v>123</v>
      </c>
      <c r="C31" s="56" t="s">
        <v>41</v>
      </c>
      <c r="D31" s="56"/>
      <c r="E31" s="550" t="s">
        <v>26</v>
      </c>
      <c r="F31" s="57">
        <v>131</v>
      </c>
      <c r="G31" s="58"/>
      <c r="H31" s="59">
        <v>5933</v>
      </c>
      <c r="I31" s="59">
        <v>2503</v>
      </c>
      <c r="J31" s="59"/>
      <c r="K31" s="59">
        <v>6270</v>
      </c>
      <c r="L31" s="59"/>
      <c r="M31" s="58">
        <f>F31*G31</f>
        <v>0</v>
      </c>
    </row>
    <row r="32" spans="1:13">
      <c r="A32" s="32" t="s">
        <v>42</v>
      </c>
      <c r="B32" s="33"/>
      <c r="C32" s="34"/>
      <c r="D32" s="34"/>
      <c r="E32" s="33"/>
      <c r="F32" s="35"/>
      <c r="G32" s="36"/>
      <c r="H32" s="37">
        <v>2503</v>
      </c>
      <c r="I32" s="37"/>
      <c r="J32" s="37"/>
      <c r="K32" s="37"/>
      <c r="L32" s="37"/>
      <c r="M32" s="36">
        <f>SUM(M33:M36)</f>
        <v>0</v>
      </c>
    </row>
    <row r="33" spans="1:13" ht="26.4">
      <c r="A33" s="54" t="s">
        <v>18</v>
      </c>
      <c r="B33" s="550" t="s">
        <v>759</v>
      </c>
      <c r="C33" s="38" t="s">
        <v>758</v>
      </c>
      <c r="D33" s="56"/>
      <c r="E33" s="550" t="s">
        <v>43</v>
      </c>
      <c r="F33" s="551">
        <v>996</v>
      </c>
      <c r="G33" s="552"/>
      <c r="H33" s="59">
        <v>5886</v>
      </c>
      <c r="I33" s="59">
        <v>2503</v>
      </c>
      <c r="J33" s="59"/>
      <c r="K33" s="59">
        <v>6255</v>
      </c>
      <c r="L33" s="59"/>
      <c r="M33" s="58">
        <f>F33*G33</f>
        <v>0</v>
      </c>
    </row>
    <row r="34" spans="1:13" ht="27.75" customHeight="1">
      <c r="A34" s="54" t="s">
        <v>21</v>
      </c>
      <c r="B34" s="550" t="s">
        <v>759</v>
      </c>
      <c r="C34" s="38" t="s">
        <v>272</v>
      </c>
      <c r="D34" s="56"/>
      <c r="E34" s="550" t="s">
        <v>43</v>
      </c>
      <c r="F34" s="551">
        <v>197</v>
      </c>
      <c r="G34" s="552"/>
      <c r="H34" s="59"/>
      <c r="I34" s="59"/>
      <c r="J34" s="59"/>
      <c r="K34" s="59"/>
      <c r="L34" s="59"/>
      <c r="M34" s="58">
        <f>F34*G34</f>
        <v>0</v>
      </c>
    </row>
    <row r="35" spans="1:13" ht="27.75" customHeight="1">
      <c r="A35" s="54" t="s">
        <v>23</v>
      </c>
      <c r="B35" s="550" t="s">
        <v>759</v>
      </c>
      <c r="C35" s="38" t="s">
        <v>757</v>
      </c>
      <c r="D35" s="56"/>
      <c r="E35" s="550" t="s">
        <v>43</v>
      </c>
      <c r="F35" s="551">
        <v>158</v>
      </c>
      <c r="G35" s="552"/>
      <c r="H35" s="59"/>
      <c r="I35" s="59"/>
      <c r="J35" s="59"/>
      <c r="K35" s="59"/>
      <c r="L35" s="59"/>
      <c r="M35" s="58">
        <f>F35*G35</f>
        <v>0</v>
      </c>
    </row>
    <row r="36" spans="1:13" customFormat="1" ht="21" customHeight="1">
      <c r="A36" s="54" t="s">
        <v>24</v>
      </c>
      <c r="B36" s="556" t="s">
        <v>776</v>
      </c>
      <c r="C36" s="557" t="s">
        <v>273</v>
      </c>
      <c r="D36" s="557" t="s">
        <v>274</v>
      </c>
      <c r="E36" s="556" t="s">
        <v>43</v>
      </c>
      <c r="F36" s="572">
        <v>838</v>
      </c>
      <c r="G36" s="552"/>
      <c r="H36" s="573"/>
      <c r="I36" s="573"/>
      <c r="J36" s="573"/>
      <c r="K36" s="573"/>
      <c r="L36" s="573"/>
      <c r="M36" s="58">
        <f>F36*G36</f>
        <v>0</v>
      </c>
    </row>
    <row r="37" spans="1:13" s="31" customFormat="1">
      <c r="A37" s="32" t="s">
        <v>44</v>
      </c>
      <c r="B37" s="33"/>
      <c r="C37" s="34"/>
      <c r="D37" s="34"/>
      <c r="E37" s="33"/>
      <c r="F37" s="35"/>
      <c r="G37" s="36"/>
      <c r="H37" s="37">
        <v>2504</v>
      </c>
      <c r="I37" s="37"/>
      <c r="J37" s="37"/>
      <c r="K37" s="37"/>
      <c r="L37" s="37"/>
      <c r="M37" s="36">
        <f>SUM(M38,M41,M47,M45,M51)</f>
        <v>0</v>
      </c>
    </row>
    <row r="38" spans="1:13" s="31" customFormat="1">
      <c r="A38" s="32" t="s">
        <v>45</v>
      </c>
      <c r="B38" s="33"/>
      <c r="C38" s="34"/>
      <c r="D38" s="34"/>
      <c r="E38" s="33"/>
      <c r="F38" s="35"/>
      <c r="G38" s="36"/>
      <c r="H38" s="37">
        <v>2505</v>
      </c>
      <c r="I38" s="37"/>
      <c r="J38" s="37"/>
      <c r="K38" s="37"/>
      <c r="L38" s="37"/>
      <c r="M38" s="36">
        <f>SUM(M39:M40)</f>
        <v>0</v>
      </c>
    </row>
    <row r="39" spans="1:13" ht="55.5" customHeight="1">
      <c r="A39" s="549" t="s">
        <v>18</v>
      </c>
      <c r="B39" s="550" t="s">
        <v>126</v>
      </c>
      <c r="C39" s="38" t="s">
        <v>125</v>
      </c>
      <c r="D39" s="38" t="s">
        <v>233</v>
      </c>
      <c r="E39" s="550" t="s">
        <v>35</v>
      </c>
      <c r="F39" s="551">
        <v>180</v>
      </c>
      <c r="G39" s="552"/>
      <c r="H39" s="559">
        <v>5883</v>
      </c>
      <c r="I39" s="559">
        <v>2502</v>
      </c>
      <c r="J39" s="559"/>
      <c r="K39" s="559">
        <v>6180</v>
      </c>
      <c r="L39" s="559"/>
      <c r="M39" s="552">
        <f>F39*G39</f>
        <v>0</v>
      </c>
    </row>
    <row r="40" spans="1:13" ht="41.25" customHeight="1">
      <c r="A40" s="549" t="s">
        <v>21</v>
      </c>
      <c r="B40" s="550" t="s">
        <v>127</v>
      </c>
      <c r="C40" s="38" t="s">
        <v>744</v>
      </c>
      <c r="D40" s="56"/>
      <c r="E40" s="550" t="s">
        <v>26</v>
      </c>
      <c r="F40" s="57">
        <v>658</v>
      </c>
      <c r="G40" s="58"/>
      <c r="H40" s="59"/>
      <c r="I40" s="59"/>
      <c r="J40" s="59"/>
      <c r="K40" s="59"/>
      <c r="L40" s="59"/>
      <c r="M40" s="58">
        <f>F40*G40</f>
        <v>0</v>
      </c>
    </row>
    <row r="41" spans="1:13">
      <c r="A41" s="32" t="s">
        <v>47</v>
      </c>
      <c r="B41" s="33"/>
      <c r="C41" s="34"/>
      <c r="D41" s="34"/>
      <c r="E41" s="33"/>
      <c r="F41" s="35"/>
      <c r="G41" s="36"/>
      <c r="H41" s="37">
        <v>2506</v>
      </c>
      <c r="I41" s="37"/>
      <c r="J41" s="37"/>
      <c r="K41" s="37"/>
      <c r="L41" s="37"/>
      <c r="M41" s="36">
        <f>SUM(M42:M44)</f>
        <v>0</v>
      </c>
    </row>
    <row r="42" spans="1:13" ht="54" customHeight="1">
      <c r="A42" s="549" t="s">
        <v>18</v>
      </c>
      <c r="B42" s="550" t="s">
        <v>746</v>
      </c>
      <c r="C42" s="38" t="s">
        <v>743</v>
      </c>
      <c r="D42" s="56"/>
      <c r="E42" s="550" t="s">
        <v>26</v>
      </c>
      <c r="F42" s="57">
        <v>700</v>
      </c>
      <c r="G42" s="58"/>
      <c r="H42" s="59">
        <v>5942</v>
      </c>
      <c r="I42" s="59">
        <v>2505</v>
      </c>
      <c r="J42" s="59"/>
      <c r="K42" s="59">
        <v>4074</v>
      </c>
      <c r="L42" s="59" t="s">
        <v>46</v>
      </c>
      <c r="M42" s="58">
        <f>F42*G42</f>
        <v>0</v>
      </c>
    </row>
    <row r="43" spans="1:13" ht="31.5" customHeight="1">
      <c r="A43" s="54" t="s">
        <v>21</v>
      </c>
      <c r="B43" s="550" t="s">
        <v>132</v>
      </c>
      <c r="C43" s="56" t="s">
        <v>49</v>
      </c>
      <c r="D43" s="56"/>
      <c r="E43" s="550" t="s">
        <v>26</v>
      </c>
      <c r="F43" s="57">
        <v>100</v>
      </c>
      <c r="G43" s="58"/>
      <c r="H43" s="59">
        <v>5936</v>
      </c>
      <c r="I43" s="59">
        <v>2506</v>
      </c>
      <c r="J43" s="59"/>
      <c r="K43" s="59">
        <v>7019</v>
      </c>
      <c r="L43" s="59"/>
      <c r="M43" s="58">
        <f>F43*G43</f>
        <v>0</v>
      </c>
    </row>
    <row r="44" spans="1:13" ht="39.6">
      <c r="A44" s="54" t="s">
        <v>23</v>
      </c>
      <c r="B44" s="550" t="s">
        <v>131</v>
      </c>
      <c r="C44" s="56" t="s">
        <v>48</v>
      </c>
      <c r="D44" s="56"/>
      <c r="E44" s="550" t="s">
        <v>26</v>
      </c>
      <c r="F44" s="57">
        <v>100</v>
      </c>
      <c r="G44" s="58"/>
      <c r="H44" s="59">
        <v>5937</v>
      </c>
      <c r="I44" s="59">
        <v>2506</v>
      </c>
      <c r="J44" s="59"/>
      <c r="K44" s="59">
        <v>7030</v>
      </c>
      <c r="L44" s="59"/>
      <c r="M44" s="58">
        <f>F44*G44</f>
        <v>0</v>
      </c>
    </row>
    <row r="45" spans="1:13" s="31" customFormat="1" ht="17.100000000000001" customHeight="1">
      <c r="A45" s="32" t="s">
        <v>129</v>
      </c>
      <c r="B45" s="33"/>
      <c r="C45" s="34"/>
      <c r="D45" s="56"/>
      <c r="E45" s="33"/>
      <c r="F45" s="35"/>
      <c r="G45" s="36"/>
      <c r="H45" s="37">
        <v>2508</v>
      </c>
      <c r="I45" s="37"/>
      <c r="J45" s="37"/>
      <c r="K45" s="37"/>
      <c r="L45" s="37"/>
      <c r="M45" s="36">
        <f>SUM(M46)</f>
        <v>0</v>
      </c>
    </row>
    <row r="46" spans="1:13" s="31" customFormat="1" ht="39.6">
      <c r="A46" s="54" t="s">
        <v>18</v>
      </c>
      <c r="B46" s="550" t="s">
        <v>130</v>
      </c>
      <c r="C46" s="56" t="s">
        <v>136</v>
      </c>
      <c r="D46" s="56" t="s">
        <v>137</v>
      </c>
      <c r="E46" s="550" t="s">
        <v>26</v>
      </c>
      <c r="F46" s="57">
        <v>12</v>
      </c>
      <c r="G46" s="58"/>
      <c r="H46" s="59"/>
      <c r="I46" s="59"/>
      <c r="J46" s="59"/>
      <c r="K46" s="59"/>
      <c r="L46" s="59"/>
      <c r="M46" s="58">
        <f>F46*G46</f>
        <v>0</v>
      </c>
    </row>
    <row r="47" spans="1:13" s="31" customFormat="1">
      <c r="A47" s="32" t="s">
        <v>50</v>
      </c>
      <c r="B47" s="550"/>
      <c r="C47" s="56"/>
      <c r="D47" s="56"/>
      <c r="E47" s="550"/>
      <c r="F47" s="57"/>
      <c r="G47" s="58"/>
      <c r="H47" s="59"/>
      <c r="I47" s="59"/>
      <c r="J47" s="59"/>
      <c r="K47" s="59"/>
      <c r="L47" s="59"/>
      <c r="M47" s="36">
        <f>SUM(M48:M50)</f>
        <v>0</v>
      </c>
    </row>
    <row r="48" spans="1:13" ht="51.75" customHeight="1">
      <c r="A48" s="54" t="s">
        <v>18</v>
      </c>
      <c r="B48" s="550" t="s">
        <v>139</v>
      </c>
      <c r="C48" s="56" t="s">
        <v>141</v>
      </c>
      <c r="D48" s="38" t="s">
        <v>138</v>
      </c>
      <c r="E48" s="550" t="s">
        <v>31</v>
      </c>
      <c r="F48" s="57">
        <v>131</v>
      </c>
      <c r="G48" s="58"/>
      <c r="H48" s="59">
        <v>5943</v>
      </c>
      <c r="I48" s="59">
        <v>2508</v>
      </c>
      <c r="J48" s="59"/>
      <c r="K48" s="59">
        <v>7359</v>
      </c>
      <c r="L48" s="59"/>
      <c r="M48" s="58">
        <f>F48*G48</f>
        <v>0</v>
      </c>
    </row>
    <row r="49" spans="1:13" ht="45" customHeight="1">
      <c r="A49" s="549" t="s">
        <v>21</v>
      </c>
      <c r="B49" s="550" t="s">
        <v>140</v>
      </c>
      <c r="C49" s="56" t="s">
        <v>142</v>
      </c>
      <c r="D49" s="56"/>
      <c r="E49" s="550" t="s">
        <v>31</v>
      </c>
      <c r="F49" s="57">
        <v>27</v>
      </c>
      <c r="G49" s="58"/>
      <c r="H49" s="59">
        <v>5896</v>
      </c>
      <c r="I49" s="59">
        <v>2508</v>
      </c>
      <c r="J49" s="59"/>
      <c r="K49" s="59">
        <v>7417</v>
      </c>
      <c r="L49" s="59"/>
      <c r="M49" s="58">
        <f>F49*G49</f>
        <v>0</v>
      </c>
    </row>
    <row r="50" spans="1:13" s="31" customFormat="1" ht="44.25" customHeight="1">
      <c r="A50" s="549" t="s">
        <v>23</v>
      </c>
      <c r="B50" s="550" t="s">
        <v>144</v>
      </c>
      <c r="C50" s="38" t="s">
        <v>143</v>
      </c>
      <c r="D50" s="38"/>
      <c r="E50" s="550" t="s">
        <v>31</v>
      </c>
      <c r="F50" s="551">
        <v>3</v>
      </c>
      <c r="G50" s="552"/>
      <c r="H50" s="39"/>
      <c r="I50" s="39"/>
      <c r="J50" s="39"/>
      <c r="K50" s="39"/>
      <c r="L50" s="39"/>
      <c r="M50" s="552">
        <f>F50*G50</f>
        <v>0</v>
      </c>
    </row>
    <row r="51" spans="1:13" s="31" customFormat="1">
      <c r="A51" s="32" t="s">
        <v>145</v>
      </c>
      <c r="B51" s="550"/>
      <c r="C51" s="56"/>
      <c r="D51" s="56"/>
      <c r="E51" s="550"/>
      <c r="F51" s="57"/>
      <c r="G51" s="58"/>
      <c r="H51" s="59"/>
      <c r="I51" s="59"/>
      <c r="J51" s="59"/>
      <c r="K51" s="59"/>
      <c r="L51" s="59"/>
      <c r="M51" s="36">
        <f>SUM(M52:M52)</f>
        <v>0</v>
      </c>
    </row>
    <row r="52" spans="1:13" s="31" customFormat="1" ht="39.6">
      <c r="A52" s="549" t="s">
        <v>18</v>
      </c>
      <c r="B52" s="550" t="s">
        <v>148</v>
      </c>
      <c r="C52" s="56" t="s">
        <v>149</v>
      </c>
      <c r="D52" s="56"/>
      <c r="E52" s="550" t="s">
        <v>35</v>
      </c>
      <c r="F52" s="57">
        <v>1.5</v>
      </c>
      <c r="G52" s="58"/>
      <c r="H52" s="59"/>
      <c r="I52" s="59"/>
      <c r="J52" s="59"/>
      <c r="K52" s="59"/>
      <c r="L52" s="59"/>
      <c r="M52" s="36">
        <f>F52*G52</f>
        <v>0</v>
      </c>
    </row>
    <row r="53" spans="1:13" s="31" customFormat="1">
      <c r="A53" s="32" t="s">
        <v>51</v>
      </c>
      <c r="B53" s="33"/>
      <c r="C53" s="34"/>
      <c r="D53" s="34"/>
      <c r="E53" s="33"/>
      <c r="F53" s="35"/>
      <c r="G53" s="36"/>
      <c r="H53" s="37">
        <v>2702</v>
      </c>
      <c r="I53" s="37"/>
      <c r="J53" s="37"/>
      <c r="K53" s="37"/>
      <c r="L53" s="37"/>
      <c r="M53" s="36">
        <f>M54+M61</f>
        <v>0</v>
      </c>
    </row>
    <row r="54" spans="1:13">
      <c r="A54" s="32" t="s">
        <v>57</v>
      </c>
      <c r="B54" s="33"/>
      <c r="C54" s="34"/>
      <c r="D54" s="34"/>
      <c r="E54" s="33"/>
      <c r="F54" s="35"/>
      <c r="G54" s="36"/>
      <c r="H54" s="37">
        <v>2704</v>
      </c>
      <c r="I54" s="37"/>
      <c r="J54" s="37"/>
      <c r="K54" s="37"/>
      <c r="L54" s="37"/>
      <c r="M54" s="36">
        <f>SUM(M55:M60)</f>
        <v>0</v>
      </c>
    </row>
    <row r="55" spans="1:13" ht="44.25" customHeight="1">
      <c r="A55" s="549" t="s">
        <v>18</v>
      </c>
      <c r="B55" s="550" t="s">
        <v>223</v>
      </c>
      <c r="C55" s="38" t="s">
        <v>224</v>
      </c>
      <c r="D55" s="56"/>
      <c r="E55" s="55" t="s">
        <v>31</v>
      </c>
      <c r="F55" s="57">
        <v>136</v>
      </c>
      <c r="G55" s="58"/>
      <c r="H55" s="59">
        <v>6486</v>
      </c>
      <c r="I55" s="59">
        <v>2704</v>
      </c>
      <c r="J55" s="59"/>
      <c r="K55" s="59">
        <v>10769</v>
      </c>
      <c r="L55" s="59"/>
      <c r="M55" s="58">
        <f t="shared" ref="M55:M60" si="1">F55*G55</f>
        <v>0</v>
      </c>
    </row>
    <row r="56" spans="1:13" s="31" customFormat="1" ht="47.25" customHeight="1">
      <c r="A56" s="549" t="s">
        <v>21</v>
      </c>
      <c r="B56" s="550" t="s">
        <v>788</v>
      </c>
      <c r="C56" s="38" t="s">
        <v>761</v>
      </c>
      <c r="D56" s="38"/>
      <c r="E56" s="550" t="s">
        <v>22</v>
      </c>
      <c r="F56" s="551">
        <v>3</v>
      </c>
      <c r="G56" s="552"/>
      <c r="H56" s="39"/>
      <c r="I56" s="39"/>
      <c r="J56" s="39"/>
      <c r="K56" s="39"/>
      <c r="L56" s="39"/>
      <c r="M56" s="552">
        <f t="shared" si="1"/>
        <v>0</v>
      </c>
    </row>
    <row r="57" spans="1:13" s="31" customFormat="1" ht="47.25" customHeight="1">
      <c r="A57" s="549" t="s">
        <v>23</v>
      </c>
      <c r="B57" s="550" t="s">
        <v>158</v>
      </c>
      <c r="C57" s="38" t="s">
        <v>159</v>
      </c>
      <c r="D57" s="38" t="s">
        <v>160</v>
      </c>
      <c r="E57" s="55" t="s">
        <v>22</v>
      </c>
      <c r="F57" s="57">
        <v>3</v>
      </c>
      <c r="G57" s="58"/>
      <c r="H57" s="59"/>
      <c r="I57" s="59"/>
      <c r="J57" s="59"/>
      <c r="K57" s="59"/>
      <c r="L57" s="59"/>
      <c r="M57" s="58">
        <f t="shared" si="1"/>
        <v>0</v>
      </c>
    </row>
    <row r="58" spans="1:13" s="31" customFormat="1" ht="47.25" customHeight="1">
      <c r="A58" s="549" t="s">
        <v>24</v>
      </c>
      <c r="B58" s="550" t="s">
        <v>153</v>
      </c>
      <c r="C58" s="38" t="s">
        <v>154</v>
      </c>
      <c r="D58" s="38"/>
      <c r="E58" s="55" t="s">
        <v>31</v>
      </c>
      <c r="F58" s="57">
        <v>136</v>
      </c>
      <c r="G58" s="58"/>
      <c r="H58" s="59"/>
      <c r="I58" s="59"/>
      <c r="J58" s="59"/>
      <c r="K58" s="59"/>
      <c r="L58" s="59"/>
      <c r="M58" s="58">
        <f t="shared" si="1"/>
        <v>0</v>
      </c>
    </row>
    <row r="59" spans="1:13" s="31" customFormat="1" ht="47.25" customHeight="1">
      <c r="A59" s="549" t="s">
        <v>27</v>
      </c>
      <c r="B59" s="550" t="s">
        <v>829</v>
      </c>
      <c r="C59" s="38" t="s">
        <v>762</v>
      </c>
      <c r="D59" s="38"/>
      <c r="E59" s="55" t="s">
        <v>22</v>
      </c>
      <c r="F59" s="57">
        <v>11</v>
      </c>
      <c r="G59" s="58"/>
      <c r="H59" s="59"/>
      <c r="I59" s="59"/>
      <c r="J59" s="59"/>
      <c r="K59" s="59"/>
      <c r="L59" s="59"/>
      <c r="M59" s="58">
        <f t="shared" si="1"/>
        <v>0</v>
      </c>
    </row>
    <row r="60" spans="1:13">
      <c r="A60" s="549" t="s">
        <v>29</v>
      </c>
      <c r="B60" s="55" t="s">
        <v>155</v>
      </c>
      <c r="C60" s="56" t="s">
        <v>61</v>
      </c>
      <c r="D60" s="56"/>
      <c r="E60" s="55" t="s">
        <v>31</v>
      </c>
      <c r="F60" s="57">
        <v>136</v>
      </c>
      <c r="G60" s="58"/>
      <c r="H60" s="59">
        <v>6486</v>
      </c>
      <c r="I60" s="59">
        <v>2704</v>
      </c>
      <c r="J60" s="59"/>
      <c r="K60" s="59">
        <v>10769</v>
      </c>
      <c r="L60" s="59"/>
      <c r="M60" s="58">
        <f t="shared" si="1"/>
        <v>0</v>
      </c>
    </row>
    <row r="61" spans="1:13">
      <c r="A61" s="32" t="s">
        <v>62</v>
      </c>
      <c r="B61" s="33"/>
      <c r="C61" s="34"/>
      <c r="D61" s="34"/>
      <c r="E61" s="33"/>
      <c r="F61" s="35"/>
      <c r="G61" s="36"/>
      <c r="H61" s="37">
        <v>2705</v>
      </c>
      <c r="I61" s="37"/>
      <c r="J61" s="37"/>
      <c r="K61" s="37"/>
      <c r="L61" s="37"/>
      <c r="M61" s="36">
        <f>SUM(M62:M64)</f>
        <v>0</v>
      </c>
    </row>
    <row r="62" spans="1:13" ht="39.6">
      <c r="A62" s="54" t="s">
        <v>18</v>
      </c>
      <c r="B62" s="55" t="s">
        <v>157</v>
      </c>
      <c r="C62" s="56" t="s">
        <v>156</v>
      </c>
      <c r="D62" s="38" t="s">
        <v>259</v>
      </c>
      <c r="E62" s="55" t="s">
        <v>22</v>
      </c>
      <c r="F62" s="57">
        <v>7</v>
      </c>
      <c r="G62" s="58"/>
      <c r="H62" s="59">
        <v>6482</v>
      </c>
      <c r="I62" s="59">
        <v>2704</v>
      </c>
      <c r="J62" s="59"/>
      <c r="K62" s="59">
        <v>10613</v>
      </c>
      <c r="L62" s="59"/>
      <c r="M62" s="58">
        <f t="shared" ref="M62:M64" si="2">F62*G62</f>
        <v>0</v>
      </c>
    </row>
    <row r="63" spans="1:13" ht="39.6">
      <c r="A63" s="54" t="s">
        <v>21</v>
      </c>
      <c r="B63" s="55" t="s">
        <v>64</v>
      </c>
      <c r="C63" s="56" t="s">
        <v>65</v>
      </c>
      <c r="D63" s="56" t="s">
        <v>66</v>
      </c>
      <c r="E63" s="55" t="s">
        <v>22</v>
      </c>
      <c r="F63" s="57">
        <v>4</v>
      </c>
      <c r="G63" s="58"/>
      <c r="H63" s="59">
        <v>6482</v>
      </c>
      <c r="I63" s="59">
        <v>2704</v>
      </c>
      <c r="J63" s="59"/>
      <c r="K63" s="59">
        <v>10613</v>
      </c>
      <c r="L63" s="59"/>
      <c r="M63" s="58">
        <f t="shared" si="2"/>
        <v>0</v>
      </c>
    </row>
    <row r="64" spans="1:13" s="31" customFormat="1" ht="42" customHeight="1">
      <c r="A64" s="54" t="s">
        <v>23</v>
      </c>
      <c r="B64" s="55" t="s">
        <v>67</v>
      </c>
      <c r="C64" s="56" t="s">
        <v>68</v>
      </c>
      <c r="D64" s="56"/>
      <c r="E64" s="55" t="s">
        <v>22</v>
      </c>
      <c r="F64" s="57">
        <v>11</v>
      </c>
      <c r="G64" s="58"/>
      <c r="H64" s="59">
        <v>6485</v>
      </c>
      <c r="I64" s="59">
        <v>2704</v>
      </c>
      <c r="J64" s="59"/>
      <c r="K64" s="59">
        <v>10647</v>
      </c>
      <c r="L64" s="59"/>
      <c r="M64" s="58">
        <f t="shared" si="2"/>
        <v>0</v>
      </c>
    </row>
    <row r="65" spans="1:13">
      <c r="A65" s="32" t="s">
        <v>69</v>
      </c>
      <c r="B65" s="33"/>
      <c r="C65" s="34"/>
      <c r="D65" s="34"/>
      <c r="E65" s="33" t="s">
        <v>96</v>
      </c>
      <c r="F65" s="35"/>
      <c r="G65" s="36"/>
      <c r="H65" s="37">
        <v>2702</v>
      </c>
      <c r="I65" s="37"/>
      <c r="J65" s="37"/>
      <c r="K65" s="37"/>
      <c r="L65" s="37"/>
      <c r="M65" s="36">
        <f>M66+M77</f>
        <v>0</v>
      </c>
    </row>
    <row r="66" spans="1:13">
      <c r="A66" s="32" t="s">
        <v>70</v>
      </c>
      <c r="B66" s="33"/>
      <c r="C66" s="34"/>
      <c r="D66" s="34"/>
      <c r="E66" s="33"/>
      <c r="F66" s="35"/>
      <c r="G66" s="36"/>
      <c r="H66" s="37">
        <v>2704</v>
      </c>
      <c r="I66" s="37"/>
      <c r="J66" s="37"/>
      <c r="K66" s="37"/>
      <c r="L66" s="37"/>
      <c r="M66" s="36">
        <f>SUM(M67:M76)</f>
        <v>0</v>
      </c>
    </row>
    <row r="67" spans="1:13" ht="50.25" customHeight="1">
      <c r="A67" s="54" t="s">
        <v>18</v>
      </c>
      <c r="B67" s="55" t="s">
        <v>71</v>
      </c>
      <c r="C67" s="56" t="s">
        <v>164</v>
      </c>
      <c r="D67" s="56"/>
      <c r="E67" s="55" t="s">
        <v>22</v>
      </c>
      <c r="F67" s="57">
        <v>17</v>
      </c>
      <c r="G67" s="58"/>
      <c r="H67" s="59">
        <v>6482</v>
      </c>
      <c r="I67" s="59">
        <v>2704</v>
      </c>
      <c r="J67" s="59"/>
      <c r="K67" s="59">
        <v>10613</v>
      </c>
      <c r="L67" s="59"/>
      <c r="M67" s="58">
        <f t="shared" ref="M67:M76" si="3">F67*G67</f>
        <v>0</v>
      </c>
    </row>
    <row r="68" spans="1:13" ht="41.25" customHeight="1">
      <c r="A68" s="549" t="s">
        <v>21</v>
      </c>
      <c r="B68" s="55" t="s">
        <v>236</v>
      </c>
      <c r="C68" s="56" t="s">
        <v>237</v>
      </c>
      <c r="D68" s="56" t="s">
        <v>244</v>
      </c>
      <c r="E68" s="55" t="s">
        <v>22</v>
      </c>
      <c r="F68" s="57">
        <v>1</v>
      </c>
      <c r="G68" s="58"/>
      <c r="H68" s="59">
        <v>6485</v>
      </c>
      <c r="I68" s="59">
        <v>2704</v>
      </c>
      <c r="J68" s="59"/>
      <c r="K68" s="59">
        <v>10647</v>
      </c>
      <c r="L68" s="59"/>
      <c r="M68" s="58">
        <f t="shared" si="3"/>
        <v>0</v>
      </c>
    </row>
    <row r="69" spans="1:13" ht="41.25" customHeight="1">
      <c r="A69" s="54" t="s">
        <v>23</v>
      </c>
      <c r="B69" s="55" t="s">
        <v>166</v>
      </c>
      <c r="C69" s="56" t="s">
        <v>92</v>
      </c>
      <c r="D69" s="56"/>
      <c r="E69" s="55" t="s">
        <v>22</v>
      </c>
      <c r="F69" s="57">
        <v>2</v>
      </c>
      <c r="G69" s="58"/>
      <c r="H69" s="59">
        <v>6485</v>
      </c>
      <c r="I69" s="59">
        <v>2704</v>
      </c>
      <c r="J69" s="59"/>
      <c r="K69" s="59">
        <v>10647</v>
      </c>
      <c r="L69" s="59"/>
      <c r="M69" s="58">
        <f t="shared" si="3"/>
        <v>0</v>
      </c>
    </row>
    <row r="70" spans="1:13" ht="56.25" customHeight="1">
      <c r="A70" s="549" t="s">
        <v>24</v>
      </c>
      <c r="B70" s="55" t="s">
        <v>723</v>
      </c>
      <c r="C70" s="56" t="s">
        <v>724</v>
      </c>
      <c r="D70" s="56"/>
      <c r="E70" s="55" t="s">
        <v>22</v>
      </c>
      <c r="F70" s="57">
        <v>7</v>
      </c>
      <c r="G70" s="58"/>
      <c r="H70" s="59">
        <v>6485</v>
      </c>
      <c r="I70" s="59">
        <v>2704</v>
      </c>
      <c r="J70" s="59"/>
      <c r="K70" s="59">
        <v>10647</v>
      </c>
      <c r="L70" s="59"/>
      <c r="M70" s="58">
        <f t="shared" si="3"/>
        <v>0</v>
      </c>
    </row>
    <row r="71" spans="1:13" ht="56.25" customHeight="1">
      <c r="A71" s="54" t="s">
        <v>27</v>
      </c>
      <c r="B71" s="55" t="s">
        <v>814</v>
      </c>
      <c r="C71" s="56" t="s">
        <v>726</v>
      </c>
      <c r="D71" s="56"/>
      <c r="E71" s="55" t="s">
        <v>22</v>
      </c>
      <c r="F71" s="57">
        <v>1</v>
      </c>
      <c r="G71" s="58"/>
      <c r="H71" s="59">
        <v>6485</v>
      </c>
      <c r="I71" s="59">
        <v>2704</v>
      </c>
      <c r="J71" s="59"/>
      <c r="K71" s="59">
        <v>10647</v>
      </c>
      <c r="L71" s="59"/>
      <c r="M71" s="58">
        <f t="shared" si="3"/>
        <v>0</v>
      </c>
    </row>
    <row r="72" spans="1:13" ht="56.25" customHeight="1">
      <c r="A72" s="549" t="s">
        <v>29</v>
      </c>
      <c r="B72" s="55" t="s">
        <v>814</v>
      </c>
      <c r="C72" s="56" t="s">
        <v>167</v>
      </c>
      <c r="D72" s="56" t="s">
        <v>173</v>
      </c>
      <c r="E72" s="55" t="s">
        <v>22</v>
      </c>
      <c r="F72" s="57">
        <v>6</v>
      </c>
      <c r="G72" s="58"/>
      <c r="H72" s="59">
        <v>6485</v>
      </c>
      <c r="I72" s="59">
        <v>2704</v>
      </c>
      <c r="J72" s="59"/>
      <c r="K72" s="59">
        <v>10647</v>
      </c>
      <c r="L72" s="59"/>
      <c r="M72" s="58">
        <f t="shared" si="3"/>
        <v>0</v>
      </c>
    </row>
    <row r="73" spans="1:13" ht="56.25" customHeight="1">
      <c r="A73" s="54" t="s">
        <v>30</v>
      </c>
      <c r="B73" s="55" t="s">
        <v>793</v>
      </c>
      <c r="C73" s="56" t="s">
        <v>238</v>
      </c>
      <c r="D73" s="56"/>
      <c r="E73" s="55" t="s">
        <v>22</v>
      </c>
      <c r="F73" s="57">
        <v>1</v>
      </c>
      <c r="G73" s="58"/>
      <c r="H73" s="59"/>
      <c r="I73" s="59"/>
      <c r="J73" s="59"/>
      <c r="K73" s="59"/>
      <c r="L73" s="59"/>
      <c r="M73" s="58">
        <f t="shared" si="3"/>
        <v>0</v>
      </c>
    </row>
    <row r="74" spans="1:13" s="31" customFormat="1" ht="63.75" customHeight="1">
      <c r="A74" s="549" t="s">
        <v>227</v>
      </c>
      <c r="B74" s="55" t="s">
        <v>226</v>
      </c>
      <c r="C74" s="56" t="s">
        <v>239</v>
      </c>
      <c r="D74" s="56"/>
      <c r="E74" s="55" t="s">
        <v>22</v>
      </c>
      <c r="F74" s="57">
        <v>1</v>
      </c>
      <c r="G74" s="58"/>
      <c r="H74" s="59">
        <v>6486</v>
      </c>
      <c r="I74" s="59">
        <v>2704</v>
      </c>
      <c r="J74" s="59"/>
      <c r="K74" s="59">
        <v>10769</v>
      </c>
      <c r="L74" s="59"/>
      <c r="M74" s="58">
        <f t="shared" si="3"/>
        <v>0</v>
      </c>
    </row>
    <row r="75" spans="1:13" s="31" customFormat="1" ht="63.75" customHeight="1">
      <c r="A75" s="54" t="s">
        <v>228</v>
      </c>
      <c r="B75" s="55" t="s">
        <v>225</v>
      </c>
      <c r="C75" s="56" t="s">
        <v>169</v>
      </c>
      <c r="D75" s="56"/>
      <c r="E75" s="55" t="s">
        <v>22</v>
      </c>
      <c r="F75" s="57">
        <v>6</v>
      </c>
      <c r="G75" s="58"/>
      <c r="H75" s="59">
        <v>6486</v>
      </c>
      <c r="I75" s="59">
        <v>2704</v>
      </c>
      <c r="J75" s="59"/>
      <c r="K75" s="59">
        <v>10769</v>
      </c>
      <c r="L75" s="59"/>
      <c r="M75" s="58">
        <f t="shared" si="3"/>
        <v>0</v>
      </c>
    </row>
    <row r="76" spans="1:13" ht="65.25" customHeight="1">
      <c r="A76" s="549" t="s">
        <v>229</v>
      </c>
      <c r="B76" s="55" t="s">
        <v>170</v>
      </c>
      <c r="C76" s="56" t="s">
        <v>171</v>
      </c>
      <c r="D76" s="56" t="s">
        <v>172</v>
      </c>
      <c r="E76" s="55" t="s">
        <v>22</v>
      </c>
      <c r="F76" s="57">
        <v>1</v>
      </c>
      <c r="G76" s="58"/>
      <c r="H76" s="59">
        <v>6486</v>
      </c>
      <c r="I76" s="59">
        <v>2704</v>
      </c>
      <c r="J76" s="59"/>
      <c r="K76" s="59">
        <v>10769</v>
      </c>
      <c r="L76" s="59"/>
      <c r="M76" s="58">
        <f t="shared" si="3"/>
        <v>0</v>
      </c>
    </row>
    <row r="77" spans="1:13">
      <c r="A77" s="32" t="s">
        <v>74</v>
      </c>
      <c r="B77" s="33"/>
      <c r="C77" s="34"/>
      <c r="D77" s="34"/>
      <c r="E77" s="33"/>
      <c r="F77" s="35"/>
      <c r="G77" s="36"/>
      <c r="H77" s="37">
        <v>2705</v>
      </c>
      <c r="I77" s="37"/>
      <c r="J77" s="37"/>
      <c r="K77" s="37"/>
      <c r="L77" s="37"/>
      <c r="M77" s="36">
        <f>SUM(M78:M86)</f>
        <v>0</v>
      </c>
    </row>
    <row r="78" spans="1:13" s="31" customFormat="1" ht="84" customHeight="1">
      <c r="A78" s="54" t="s">
        <v>18</v>
      </c>
      <c r="B78" s="550" t="s">
        <v>815</v>
      </c>
      <c r="C78" s="38" t="s">
        <v>745</v>
      </c>
      <c r="D78" s="56" t="s">
        <v>176</v>
      </c>
      <c r="E78" s="55" t="s">
        <v>31</v>
      </c>
      <c r="F78" s="57">
        <v>74</v>
      </c>
      <c r="G78" s="58"/>
      <c r="H78" s="59">
        <v>6490</v>
      </c>
      <c r="I78" s="59">
        <v>2705</v>
      </c>
      <c r="J78" s="59"/>
      <c r="K78" s="59">
        <v>10834</v>
      </c>
      <c r="L78" s="59"/>
      <c r="M78" s="58">
        <f t="shared" ref="M78:M86" si="4">F78*G78</f>
        <v>0</v>
      </c>
    </row>
    <row r="79" spans="1:13" s="31" customFormat="1" ht="84" customHeight="1">
      <c r="A79" s="54" t="s">
        <v>21</v>
      </c>
      <c r="B79" s="550" t="s">
        <v>815</v>
      </c>
      <c r="C79" s="38" t="s">
        <v>745</v>
      </c>
      <c r="D79" s="56" t="s">
        <v>177</v>
      </c>
      <c r="E79" s="55" t="s">
        <v>31</v>
      </c>
      <c r="F79" s="57">
        <v>61</v>
      </c>
      <c r="G79" s="58"/>
      <c r="H79" s="59">
        <v>6490</v>
      </c>
      <c r="I79" s="59">
        <v>2705</v>
      </c>
      <c r="J79" s="59"/>
      <c r="K79" s="59">
        <v>10834</v>
      </c>
      <c r="L79" s="59"/>
      <c r="M79" s="58">
        <f t="shared" si="4"/>
        <v>0</v>
      </c>
    </row>
    <row r="80" spans="1:13" s="31" customFormat="1" ht="84" customHeight="1">
      <c r="A80" s="54" t="s">
        <v>23</v>
      </c>
      <c r="B80" s="550" t="s">
        <v>816</v>
      </c>
      <c r="C80" s="390" t="s">
        <v>249</v>
      </c>
      <c r="D80" s="56" t="s">
        <v>250</v>
      </c>
      <c r="E80" s="55" t="s">
        <v>31</v>
      </c>
      <c r="F80" s="57">
        <v>6</v>
      </c>
      <c r="G80" s="58"/>
      <c r="H80" s="59">
        <v>6490</v>
      </c>
      <c r="I80" s="59">
        <v>2705</v>
      </c>
      <c r="J80" s="59"/>
      <c r="K80" s="59">
        <v>10834</v>
      </c>
      <c r="L80" s="59"/>
      <c r="M80" s="58">
        <f t="shared" si="4"/>
        <v>0</v>
      </c>
    </row>
    <row r="81" spans="1:14" ht="41.25" customHeight="1">
      <c r="A81" s="54" t="s">
        <v>24</v>
      </c>
      <c r="B81" s="550" t="s">
        <v>179</v>
      </c>
      <c r="C81" s="38" t="s">
        <v>260</v>
      </c>
      <c r="D81" s="56"/>
      <c r="E81" s="55" t="s">
        <v>31</v>
      </c>
      <c r="F81" s="57">
        <v>61</v>
      </c>
      <c r="G81" s="58"/>
      <c r="H81" s="59">
        <v>6491</v>
      </c>
      <c r="I81" s="59">
        <v>2705</v>
      </c>
      <c r="J81" s="59">
        <v>6490</v>
      </c>
      <c r="K81" s="59">
        <v>10908</v>
      </c>
      <c r="L81" s="59"/>
      <c r="M81" s="58">
        <f t="shared" si="4"/>
        <v>0</v>
      </c>
    </row>
    <row r="82" spans="1:14" s="31" customFormat="1" ht="81.599999999999994">
      <c r="A82" s="54" t="s">
        <v>27</v>
      </c>
      <c r="B82" s="550" t="s">
        <v>817</v>
      </c>
      <c r="C82" s="569" t="s">
        <v>819</v>
      </c>
      <c r="D82" s="56" t="s">
        <v>261</v>
      </c>
      <c r="E82" s="55" t="s">
        <v>26</v>
      </c>
      <c r="F82" s="57">
        <v>12</v>
      </c>
      <c r="G82" s="58"/>
      <c r="H82" s="59">
        <v>6491</v>
      </c>
      <c r="I82" s="59">
        <v>2705</v>
      </c>
      <c r="J82" s="59">
        <v>6490</v>
      </c>
      <c r="K82" s="59">
        <v>10908</v>
      </c>
      <c r="L82" s="59"/>
      <c r="M82" s="58">
        <f t="shared" si="4"/>
        <v>0</v>
      </c>
    </row>
    <row r="83" spans="1:14" s="31" customFormat="1" ht="68.400000000000006">
      <c r="A83" s="54" t="s">
        <v>29</v>
      </c>
      <c r="B83" s="550" t="s">
        <v>818</v>
      </c>
      <c r="C83" s="569" t="s">
        <v>252</v>
      </c>
      <c r="D83" s="56" t="s">
        <v>261</v>
      </c>
      <c r="E83" s="55" t="s">
        <v>31</v>
      </c>
      <c r="F83" s="57">
        <v>51</v>
      </c>
      <c r="G83" s="58"/>
      <c r="H83" s="59">
        <v>6491</v>
      </c>
      <c r="I83" s="59">
        <v>2705</v>
      </c>
      <c r="J83" s="59">
        <v>6490</v>
      </c>
      <c r="K83" s="59">
        <v>10908</v>
      </c>
      <c r="L83" s="59"/>
      <c r="M83" s="58">
        <f t="shared" si="4"/>
        <v>0</v>
      </c>
    </row>
    <row r="84" spans="1:14" ht="86.25" customHeight="1">
      <c r="A84" s="54" t="s">
        <v>30</v>
      </c>
      <c r="B84" s="550" t="s">
        <v>182</v>
      </c>
      <c r="C84" s="522" t="s">
        <v>181</v>
      </c>
      <c r="D84" s="570" t="s">
        <v>75</v>
      </c>
      <c r="E84" s="55" t="s">
        <v>26</v>
      </c>
      <c r="F84" s="57">
        <v>45</v>
      </c>
      <c r="G84" s="58"/>
      <c r="H84" s="59">
        <v>6495</v>
      </c>
      <c r="I84" s="59">
        <v>2705</v>
      </c>
      <c r="J84" s="59"/>
      <c r="K84" s="59">
        <v>10947</v>
      </c>
      <c r="L84" s="59"/>
      <c r="M84" s="58">
        <f t="shared" si="4"/>
        <v>0</v>
      </c>
    </row>
    <row r="85" spans="1:14" ht="39.6">
      <c r="A85" s="54" t="s">
        <v>227</v>
      </c>
      <c r="B85" s="550" t="s">
        <v>205</v>
      </c>
      <c r="C85" s="522" t="s">
        <v>830</v>
      </c>
      <c r="D85" s="570"/>
      <c r="E85" s="55" t="s">
        <v>26</v>
      </c>
      <c r="F85" s="57">
        <v>12</v>
      </c>
      <c r="G85" s="58"/>
      <c r="H85" s="59"/>
      <c r="I85" s="59"/>
      <c r="J85" s="59"/>
      <c r="K85" s="59"/>
      <c r="L85" s="59"/>
      <c r="M85" s="58">
        <f t="shared" si="4"/>
        <v>0</v>
      </c>
    </row>
    <row r="86" spans="1:14" ht="39.6">
      <c r="A86" s="54" t="s">
        <v>228</v>
      </c>
      <c r="B86" s="550" t="s">
        <v>800</v>
      </c>
      <c r="C86" s="390" t="s">
        <v>831</v>
      </c>
      <c r="D86" s="570"/>
      <c r="E86" s="55" t="s">
        <v>26</v>
      </c>
      <c r="F86" s="57">
        <v>45</v>
      </c>
      <c r="G86" s="58"/>
      <c r="H86" s="59"/>
      <c r="I86" s="59"/>
      <c r="J86" s="59"/>
      <c r="K86" s="59"/>
      <c r="L86" s="59"/>
      <c r="M86" s="58">
        <f t="shared" si="4"/>
        <v>0</v>
      </c>
    </row>
    <row r="87" spans="1:14">
      <c r="A87" s="32" t="s">
        <v>76</v>
      </c>
      <c r="B87" s="33"/>
      <c r="C87" s="34"/>
      <c r="D87" s="34"/>
      <c r="E87" s="33"/>
      <c r="F87" s="35"/>
      <c r="G87" s="36"/>
      <c r="H87" s="37">
        <v>2516</v>
      </c>
      <c r="I87" s="37"/>
      <c r="J87" s="37"/>
      <c r="K87" s="37"/>
      <c r="L87" s="37"/>
      <c r="M87" s="36">
        <f>M88</f>
        <v>1000</v>
      </c>
    </row>
    <row r="88" spans="1:14">
      <c r="A88" s="32" t="s">
        <v>77</v>
      </c>
      <c r="B88" s="33"/>
      <c r="C88" s="34"/>
      <c r="D88" s="34"/>
      <c r="E88" s="33"/>
      <c r="F88" s="35"/>
      <c r="G88" s="36"/>
      <c r="H88" s="37">
        <v>2517</v>
      </c>
      <c r="I88" s="37"/>
      <c r="J88" s="37"/>
      <c r="K88" s="37"/>
      <c r="L88" s="37"/>
      <c r="M88" s="36">
        <f>SUM(M89:M90)</f>
        <v>1000</v>
      </c>
    </row>
    <row r="89" spans="1:14">
      <c r="A89" s="54" t="s">
        <v>18</v>
      </c>
      <c r="B89" s="55" t="s">
        <v>185</v>
      </c>
      <c r="C89" s="56" t="s">
        <v>78</v>
      </c>
      <c r="D89" s="56"/>
      <c r="E89" s="55" t="s">
        <v>79</v>
      </c>
      <c r="F89" s="57">
        <v>20</v>
      </c>
      <c r="G89" s="58">
        <v>50</v>
      </c>
      <c r="H89" s="59">
        <v>5925</v>
      </c>
      <c r="I89" s="59">
        <v>2517</v>
      </c>
      <c r="J89" s="59"/>
      <c r="K89" s="59">
        <v>11839</v>
      </c>
      <c r="L89" s="59"/>
      <c r="M89" s="58">
        <f>F89*G89</f>
        <v>1000</v>
      </c>
    </row>
    <row r="90" spans="1:14">
      <c r="A90" s="54" t="s">
        <v>21</v>
      </c>
      <c r="B90" s="55" t="s">
        <v>186</v>
      </c>
      <c r="C90" s="56" t="s">
        <v>80</v>
      </c>
      <c r="D90" s="56"/>
      <c r="E90" s="55" t="s">
        <v>79</v>
      </c>
      <c r="F90" s="57">
        <v>5</v>
      </c>
      <c r="G90" s="58"/>
      <c r="H90" s="59">
        <v>5925</v>
      </c>
      <c r="I90" s="59">
        <v>2517</v>
      </c>
      <c r="J90" s="59"/>
      <c r="K90" s="59">
        <v>11839</v>
      </c>
      <c r="L90" s="59"/>
      <c r="M90" s="58">
        <f>F90*G90</f>
        <v>0</v>
      </c>
    </row>
    <row r="91" spans="1:14">
      <c r="M91" s="52"/>
    </row>
    <row r="92" spans="1:14" ht="13.8">
      <c r="A92" s="523" t="s">
        <v>211</v>
      </c>
      <c r="B92" s="524"/>
      <c r="C92" s="525"/>
      <c r="D92" s="525"/>
      <c r="E92" s="524"/>
      <c r="F92" s="526"/>
      <c r="G92" s="527"/>
      <c r="H92" s="528"/>
      <c r="I92" s="528"/>
      <c r="J92" s="528"/>
      <c r="K92" s="528"/>
      <c r="L92" s="528"/>
      <c r="M92" s="529"/>
    </row>
    <row r="93" spans="1:14" ht="14.4" thickBot="1">
      <c r="A93" s="530" t="s">
        <v>98</v>
      </c>
      <c r="B93" s="531"/>
      <c r="C93" s="532"/>
      <c r="D93" s="532"/>
      <c r="E93" s="531"/>
      <c r="F93" s="533"/>
      <c r="G93" s="534"/>
      <c r="H93" s="535"/>
      <c r="I93" s="535"/>
      <c r="J93" s="535"/>
      <c r="K93" s="535"/>
      <c r="L93" s="535"/>
      <c r="M93" s="536"/>
      <c r="N93" s="643">
        <f>M95+M102+M114+M121</f>
        <v>0</v>
      </c>
    </row>
    <row r="94" spans="1:14" ht="13.8" thickBot="1">
      <c r="A94" s="537" t="s">
        <v>9</v>
      </c>
      <c r="B94" s="538" t="s">
        <v>10</v>
      </c>
      <c r="C94" s="539" t="s">
        <v>11</v>
      </c>
      <c r="D94" s="539" t="s">
        <v>12</v>
      </c>
      <c r="E94" s="538" t="s">
        <v>13</v>
      </c>
      <c r="F94" s="540"/>
      <c r="G94" s="541" t="s">
        <v>14</v>
      </c>
      <c r="H94" s="541" t="s">
        <v>14</v>
      </c>
      <c r="I94" s="541" t="s">
        <v>14</v>
      </c>
      <c r="J94" s="541" t="s">
        <v>14</v>
      </c>
      <c r="K94" s="541" t="s">
        <v>14</v>
      </c>
      <c r="L94" s="541" t="s">
        <v>14</v>
      </c>
      <c r="M94" s="542" t="s">
        <v>15</v>
      </c>
    </row>
    <row r="95" spans="1:14">
      <c r="A95" s="32" t="s">
        <v>265</v>
      </c>
      <c r="B95" s="33"/>
      <c r="C95" s="34"/>
      <c r="D95" s="34"/>
      <c r="E95" s="33"/>
      <c r="F95" s="35"/>
      <c r="G95" s="554"/>
      <c r="H95" s="37">
        <v>2499</v>
      </c>
      <c r="I95" s="37"/>
      <c r="J95" s="37"/>
      <c r="K95" s="37"/>
      <c r="L95" s="37"/>
      <c r="M95" s="36">
        <f>SUM(M98,M96)</f>
        <v>0</v>
      </c>
    </row>
    <row r="96" spans="1:14" s="31" customFormat="1" ht="17.100000000000001" customHeight="1">
      <c r="A96" s="32" t="s">
        <v>17</v>
      </c>
      <c r="B96" s="33"/>
      <c r="C96" s="34"/>
      <c r="D96" s="34"/>
      <c r="E96" s="33"/>
      <c r="F96" s="35"/>
      <c r="G96" s="36"/>
      <c r="H96" s="37">
        <v>2496</v>
      </c>
      <c r="I96" s="37"/>
      <c r="J96" s="37"/>
      <c r="K96" s="37"/>
      <c r="L96" s="37"/>
      <c r="M96" s="36">
        <f>SUM(M97:M97)</f>
        <v>0</v>
      </c>
    </row>
    <row r="97" spans="1:13" ht="45.75" customHeight="1">
      <c r="A97" s="54" t="s">
        <v>18</v>
      </c>
      <c r="B97" s="55" t="s">
        <v>109</v>
      </c>
      <c r="C97" s="56" t="s">
        <v>19</v>
      </c>
      <c r="D97" s="56"/>
      <c r="E97" s="55" t="s">
        <v>20</v>
      </c>
      <c r="F97" s="57">
        <v>7.0000000000000007E-2</v>
      </c>
      <c r="G97" s="58"/>
      <c r="H97" s="59">
        <v>5865</v>
      </c>
      <c r="I97" s="59">
        <v>2496</v>
      </c>
      <c r="J97" s="59"/>
      <c r="K97" s="59">
        <v>12786</v>
      </c>
      <c r="L97" s="59"/>
      <c r="M97" s="58">
        <f>F97*G97</f>
        <v>0</v>
      </c>
    </row>
    <row r="98" spans="1:13">
      <c r="A98" s="32" t="s">
        <v>25</v>
      </c>
      <c r="B98" s="33"/>
      <c r="C98" s="34"/>
      <c r="D98" s="34"/>
      <c r="E98" s="33"/>
      <c r="F98" s="35"/>
      <c r="G98" s="36"/>
      <c r="H98" s="37">
        <v>2497</v>
      </c>
      <c r="I98" s="37"/>
      <c r="J98" s="37"/>
      <c r="K98" s="37"/>
      <c r="L98" s="37"/>
      <c r="M98" s="36">
        <f>SUM(M99:M101)</f>
        <v>0</v>
      </c>
    </row>
    <row r="99" spans="1:13" ht="27">
      <c r="A99" s="54" t="s">
        <v>18</v>
      </c>
      <c r="B99" s="55" t="s">
        <v>190</v>
      </c>
      <c r="C99" s="56" t="s">
        <v>191</v>
      </c>
      <c r="D99" s="56" t="s">
        <v>821</v>
      </c>
      <c r="E99" s="55" t="s">
        <v>26</v>
      </c>
      <c r="F99" s="57">
        <v>91</v>
      </c>
      <c r="G99" s="58"/>
      <c r="H99" s="59">
        <v>5865</v>
      </c>
      <c r="I99" s="59">
        <v>2496</v>
      </c>
      <c r="J99" s="59"/>
      <c r="K99" s="59">
        <v>12786</v>
      </c>
      <c r="L99" s="59"/>
      <c r="M99" s="58">
        <f>F99*G99</f>
        <v>0</v>
      </c>
    </row>
    <row r="100" spans="1:13" ht="26.4">
      <c r="A100" s="549" t="s">
        <v>21</v>
      </c>
      <c r="B100" s="550" t="s">
        <v>212</v>
      </c>
      <c r="C100" s="38" t="s">
        <v>213</v>
      </c>
      <c r="D100" s="38"/>
      <c r="E100" s="550" t="s">
        <v>26</v>
      </c>
      <c r="F100" s="551">
        <v>17</v>
      </c>
      <c r="G100" s="552"/>
      <c r="H100" s="39"/>
      <c r="I100" s="39"/>
      <c r="J100" s="39"/>
      <c r="K100" s="39"/>
      <c r="L100" s="39"/>
      <c r="M100" s="552">
        <f>F100*G100</f>
        <v>0</v>
      </c>
    </row>
    <row r="101" spans="1:13" ht="26.4">
      <c r="A101" s="549" t="s">
        <v>23</v>
      </c>
      <c r="B101" s="550" t="s">
        <v>115</v>
      </c>
      <c r="C101" s="38" t="s">
        <v>194</v>
      </c>
      <c r="D101" s="38"/>
      <c r="E101" s="550" t="s">
        <v>31</v>
      </c>
      <c r="F101" s="551">
        <v>57</v>
      </c>
      <c r="G101" s="552"/>
      <c r="H101" s="39"/>
      <c r="I101" s="39"/>
      <c r="J101" s="39"/>
      <c r="K101" s="39"/>
      <c r="L101" s="39"/>
      <c r="M101" s="58">
        <f t="shared" ref="M101" si="5">F101*G101</f>
        <v>0</v>
      </c>
    </row>
    <row r="102" spans="1:13">
      <c r="A102" s="32" t="s">
        <v>33</v>
      </c>
      <c r="B102" s="33"/>
      <c r="C102" s="34"/>
      <c r="D102" s="34"/>
      <c r="E102" s="33"/>
      <c r="F102" s="35"/>
      <c r="G102" s="554"/>
      <c r="H102" s="37">
        <v>2499</v>
      </c>
      <c r="I102" s="37"/>
      <c r="J102" s="37"/>
      <c r="K102" s="37"/>
      <c r="L102" s="37"/>
      <c r="M102" s="36">
        <f>SUM(M103,M105,M107,M109)</f>
        <v>0</v>
      </c>
    </row>
    <row r="103" spans="1:13">
      <c r="A103" s="32" t="s">
        <v>34</v>
      </c>
      <c r="B103" s="33"/>
      <c r="C103" s="34"/>
      <c r="D103" s="34"/>
      <c r="E103" s="33"/>
      <c r="F103" s="35"/>
      <c r="G103" s="554"/>
      <c r="H103" s="37">
        <v>2500</v>
      </c>
      <c r="I103" s="37"/>
      <c r="J103" s="37"/>
      <c r="K103" s="37"/>
      <c r="L103" s="37"/>
      <c r="M103" s="36">
        <f>SUM(M104:M104)</f>
        <v>0</v>
      </c>
    </row>
    <row r="104" spans="1:13" ht="26.4">
      <c r="A104" s="54" t="s">
        <v>18</v>
      </c>
      <c r="B104" s="550" t="s">
        <v>107</v>
      </c>
      <c r="C104" s="38" t="s">
        <v>195</v>
      </c>
      <c r="D104" s="38"/>
      <c r="E104" s="550" t="s">
        <v>35</v>
      </c>
      <c r="F104" s="57">
        <v>298</v>
      </c>
      <c r="G104" s="58"/>
      <c r="H104" s="59">
        <v>5877</v>
      </c>
      <c r="I104" s="59">
        <v>2500</v>
      </c>
      <c r="J104" s="59"/>
      <c r="K104" s="59">
        <v>5648</v>
      </c>
      <c r="L104" s="59"/>
      <c r="M104" s="58">
        <f>F104*G104</f>
        <v>0</v>
      </c>
    </row>
    <row r="105" spans="1:13">
      <c r="A105" s="32" t="s">
        <v>37</v>
      </c>
      <c r="B105" s="33"/>
      <c r="C105" s="34"/>
      <c r="D105" s="34"/>
      <c r="E105" s="33"/>
      <c r="F105" s="35"/>
      <c r="G105" s="36"/>
      <c r="H105" s="37">
        <v>2501</v>
      </c>
      <c r="I105" s="37"/>
      <c r="J105" s="37"/>
      <c r="K105" s="37"/>
      <c r="L105" s="37"/>
      <c r="M105" s="36">
        <f>SUM(M106:M106)</f>
        <v>0</v>
      </c>
    </row>
    <row r="106" spans="1:13" ht="26.4">
      <c r="A106" s="54" t="s">
        <v>18</v>
      </c>
      <c r="B106" s="550" t="s">
        <v>116</v>
      </c>
      <c r="C106" s="56" t="s">
        <v>38</v>
      </c>
      <c r="D106" s="56"/>
      <c r="E106" s="550" t="s">
        <v>26</v>
      </c>
      <c r="F106" s="57">
        <v>396</v>
      </c>
      <c r="G106" s="58"/>
      <c r="H106" s="59">
        <v>5880</v>
      </c>
      <c r="I106" s="59">
        <v>2501</v>
      </c>
      <c r="J106" s="59"/>
      <c r="K106" s="59">
        <v>5917</v>
      </c>
      <c r="L106" s="59"/>
      <c r="M106" s="58">
        <f>F106*G106</f>
        <v>0</v>
      </c>
    </row>
    <row r="107" spans="1:13">
      <c r="A107" s="32" t="s">
        <v>93</v>
      </c>
      <c r="B107" s="33"/>
      <c r="C107" s="34"/>
      <c r="D107" s="34"/>
      <c r="E107" s="33"/>
      <c r="F107" s="35"/>
      <c r="G107" s="36"/>
      <c r="H107" s="37">
        <v>2503</v>
      </c>
      <c r="I107" s="37"/>
      <c r="J107" s="37"/>
      <c r="K107" s="37"/>
      <c r="L107" s="37"/>
      <c r="M107" s="36">
        <f>SUM(M108:M108)</f>
        <v>0</v>
      </c>
    </row>
    <row r="108" spans="1:13" ht="26.4">
      <c r="A108" s="549" t="s">
        <v>18</v>
      </c>
      <c r="B108" s="550" t="s">
        <v>117</v>
      </c>
      <c r="C108" s="38" t="s">
        <v>118</v>
      </c>
      <c r="D108" s="38" t="s">
        <v>234</v>
      </c>
      <c r="E108" s="550" t="s">
        <v>35</v>
      </c>
      <c r="F108" s="551">
        <v>424</v>
      </c>
      <c r="G108" s="552"/>
      <c r="H108" s="59">
        <v>5882</v>
      </c>
      <c r="I108" s="59">
        <v>2502</v>
      </c>
      <c r="J108" s="59"/>
      <c r="K108" s="59">
        <v>6223</v>
      </c>
      <c r="L108" s="59"/>
      <c r="M108" s="58">
        <f>F108*G108</f>
        <v>0</v>
      </c>
    </row>
    <row r="109" spans="1:13">
      <c r="A109" s="32" t="s">
        <v>42</v>
      </c>
      <c r="B109" s="33"/>
      <c r="C109" s="34"/>
      <c r="D109" s="34"/>
      <c r="E109" s="33"/>
      <c r="F109" s="35"/>
      <c r="G109" s="36"/>
      <c r="H109" s="37">
        <v>2503</v>
      </c>
      <c r="I109" s="37"/>
      <c r="J109" s="37"/>
      <c r="K109" s="37"/>
      <c r="L109" s="37"/>
      <c r="M109" s="36">
        <f>SUM(M110:M113)</f>
        <v>0</v>
      </c>
    </row>
    <row r="110" spans="1:13" ht="26.4">
      <c r="A110" s="54" t="s">
        <v>18</v>
      </c>
      <c r="B110" s="550" t="s">
        <v>759</v>
      </c>
      <c r="C110" s="38" t="s">
        <v>758</v>
      </c>
      <c r="D110" s="56"/>
      <c r="E110" s="550" t="s">
        <v>43</v>
      </c>
      <c r="F110" s="551">
        <v>477</v>
      </c>
      <c r="G110" s="552"/>
      <c r="H110" s="59">
        <v>5886</v>
      </c>
      <c r="I110" s="59">
        <v>2503</v>
      </c>
      <c r="J110" s="59"/>
      <c r="K110" s="59">
        <v>6255</v>
      </c>
      <c r="L110" s="59"/>
      <c r="M110" s="58">
        <f>F110*G110</f>
        <v>0</v>
      </c>
    </row>
    <row r="111" spans="1:13" ht="27.75" customHeight="1">
      <c r="A111" s="54" t="s">
        <v>21</v>
      </c>
      <c r="B111" s="550" t="s">
        <v>759</v>
      </c>
      <c r="C111" s="38" t="s">
        <v>272</v>
      </c>
      <c r="D111" s="56"/>
      <c r="E111" s="550" t="s">
        <v>43</v>
      </c>
      <c r="F111" s="551">
        <v>12</v>
      </c>
      <c r="G111" s="552"/>
      <c r="H111" s="59"/>
      <c r="I111" s="59"/>
      <c r="J111" s="59"/>
      <c r="K111" s="59"/>
      <c r="L111" s="59"/>
      <c r="M111" s="58">
        <f>F111*G111</f>
        <v>0</v>
      </c>
    </row>
    <row r="112" spans="1:13" ht="27.75" customHeight="1">
      <c r="A112" s="54" t="s">
        <v>23</v>
      </c>
      <c r="B112" s="550" t="s">
        <v>759</v>
      </c>
      <c r="C112" s="38" t="s">
        <v>757</v>
      </c>
      <c r="D112" s="56"/>
      <c r="E112" s="550" t="s">
        <v>43</v>
      </c>
      <c r="F112" s="551">
        <v>489</v>
      </c>
      <c r="G112" s="552"/>
      <c r="H112" s="59"/>
      <c r="I112" s="59"/>
      <c r="J112" s="59"/>
      <c r="K112" s="59"/>
      <c r="L112" s="59"/>
      <c r="M112" s="58">
        <f>F112*G112</f>
        <v>0</v>
      </c>
    </row>
    <row r="113" spans="1:13" customFormat="1" ht="21" customHeight="1">
      <c r="A113" s="54" t="s">
        <v>24</v>
      </c>
      <c r="B113" s="556" t="s">
        <v>776</v>
      </c>
      <c r="C113" s="557" t="s">
        <v>273</v>
      </c>
      <c r="D113" s="557" t="s">
        <v>274</v>
      </c>
      <c r="E113" s="556" t="s">
        <v>43</v>
      </c>
      <c r="F113" s="572">
        <v>477</v>
      </c>
      <c r="G113" s="552"/>
      <c r="H113" s="573"/>
      <c r="I113" s="573"/>
      <c r="J113" s="573"/>
      <c r="K113" s="573"/>
      <c r="L113" s="573"/>
      <c r="M113" s="58">
        <f>F113*G113</f>
        <v>0</v>
      </c>
    </row>
    <row r="114" spans="1:13">
      <c r="A114" s="32" t="s">
        <v>44</v>
      </c>
      <c r="B114" s="33"/>
      <c r="C114" s="34"/>
      <c r="D114" s="34"/>
      <c r="E114" s="33"/>
      <c r="F114" s="35"/>
      <c r="G114" s="36"/>
      <c r="H114" s="37">
        <v>2504</v>
      </c>
      <c r="I114" s="37"/>
      <c r="J114" s="37"/>
      <c r="K114" s="37"/>
      <c r="L114" s="37"/>
      <c r="M114" s="36">
        <f>SUM(M115,M117,M119,)</f>
        <v>0</v>
      </c>
    </row>
    <row r="115" spans="1:13">
      <c r="A115" s="32" t="s">
        <v>45</v>
      </c>
      <c r="B115" s="33"/>
      <c r="C115" s="34"/>
      <c r="D115" s="34"/>
      <c r="E115" s="33"/>
      <c r="F115" s="35"/>
      <c r="G115" s="36"/>
      <c r="H115" s="37">
        <v>2505</v>
      </c>
      <c r="I115" s="37"/>
      <c r="J115" s="37"/>
      <c r="K115" s="37"/>
      <c r="L115" s="37"/>
      <c r="M115" s="36">
        <f>SUM(M116:M116)</f>
        <v>0</v>
      </c>
    </row>
    <row r="116" spans="1:13" ht="26.4">
      <c r="A116" s="549" t="s">
        <v>18</v>
      </c>
      <c r="B116" s="550" t="s">
        <v>196</v>
      </c>
      <c r="C116" s="38" t="s">
        <v>197</v>
      </c>
      <c r="D116" s="38" t="s">
        <v>233</v>
      </c>
      <c r="E116" s="550" t="s">
        <v>35</v>
      </c>
      <c r="F116" s="551">
        <v>88</v>
      </c>
      <c r="G116" s="552"/>
      <c r="H116" s="559"/>
      <c r="I116" s="559"/>
      <c r="J116" s="559"/>
      <c r="K116" s="559"/>
      <c r="L116" s="559"/>
      <c r="M116" s="552">
        <f>F116*G116</f>
        <v>0</v>
      </c>
    </row>
    <row r="117" spans="1:13">
      <c r="A117" s="32" t="s">
        <v>47</v>
      </c>
      <c r="B117" s="33"/>
      <c r="C117" s="34"/>
      <c r="D117" s="34"/>
      <c r="E117" s="33"/>
      <c r="F117" s="35"/>
      <c r="G117" s="36"/>
      <c r="H117" s="37">
        <v>2506</v>
      </c>
      <c r="I117" s="37"/>
      <c r="J117" s="37"/>
      <c r="K117" s="37"/>
      <c r="L117" s="37"/>
      <c r="M117" s="36">
        <f>SUM(M118:M118)</f>
        <v>0</v>
      </c>
    </row>
    <row r="118" spans="1:13" ht="54.75" customHeight="1">
      <c r="A118" s="54" t="s">
        <v>18</v>
      </c>
      <c r="B118" s="550" t="s">
        <v>746</v>
      </c>
      <c r="C118" s="56" t="s">
        <v>743</v>
      </c>
      <c r="D118" s="56"/>
      <c r="E118" s="550" t="s">
        <v>26</v>
      </c>
      <c r="F118" s="57">
        <v>585</v>
      </c>
      <c r="G118" s="58"/>
      <c r="H118" s="59">
        <v>5890</v>
      </c>
      <c r="I118" s="59">
        <v>2506</v>
      </c>
      <c r="J118" s="59"/>
      <c r="K118" s="59">
        <v>6862</v>
      </c>
      <c r="L118" s="59"/>
      <c r="M118" s="58">
        <f>F118*G118</f>
        <v>0</v>
      </c>
    </row>
    <row r="119" spans="1:13">
      <c r="A119" s="32" t="s">
        <v>50</v>
      </c>
      <c r="B119" s="550"/>
      <c r="C119" s="56"/>
      <c r="D119" s="56"/>
      <c r="E119" s="550"/>
      <c r="F119" s="57"/>
      <c r="G119" s="58"/>
      <c r="H119" s="59"/>
      <c r="I119" s="59"/>
      <c r="J119" s="59"/>
      <c r="K119" s="59"/>
      <c r="L119" s="59"/>
      <c r="M119" s="36">
        <f>SUM(M120:M120)</f>
        <v>0</v>
      </c>
    </row>
    <row r="120" spans="1:13" ht="39.6">
      <c r="A120" s="54" t="s">
        <v>18</v>
      </c>
      <c r="B120" s="550" t="s">
        <v>198</v>
      </c>
      <c r="C120" s="56" t="s">
        <v>199</v>
      </c>
      <c r="D120" s="38"/>
      <c r="E120" s="550" t="s">
        <v>31</v>
      </c>
      <c r="F120" s="57">
        <v>124</v>
      </c>
      <c r="G120" s="58"/>
      <c r="H120" s="59">
        <v>5943</v>
      </c>
      <c r="I120" s="59">
        <v>2508</v>
      </c>
      <c r="J120" s="59"/>
      <c r="K120" s="59">
        <v>7359</v>
      </c>
      <c r="L120" s="59"/>
      <c r="M120" s="58">
        <f>F120*G120</f>
        <v>0</v>
      </c>
    </row>
    <row r="121" spans="1:13">
      <c r="A121" s="32" t="s">
        <v>266</v>
      </c>
      <c r="B121" s="33"/>
      <c r="C121" s="34"/>
      <c r="D121" s="34"/>
      <c r="E121" s="33"/>
      <c r="F121" s="35"/>
      <c r="G121" s="36"/>
      <c r="H121" s="37">
        <v>2504</v>
      </c>
      <c r="I121" s="37"/>
      <c r="J121" s="37"/>
      <c r="K121" s="37"/>
      <c r="L121" s="37"/>
      <c r="M121" s="36">
        <f>SUM(M122)</f>
        <v>0</v>
      </c>
    </row>
    <row r="122" spans="1:13">
      <c r="A122" s="32" t="s">
        <v>74</v>
      </c>
      <c r="B122" s="33"/>
      <c r="C122" s="34"/>
      <c r="D122" s="34"/>
      <c r="E122" s="33"/>
      <c r="F122" s="35"/>
      <c r="G122" s="36"/>
      <c r="H122" s="37">
        <v>2705</v>
      </c>
      <c r="I122" s="37"/>
      <c r="J122" s="37"/>
      <c r="K122" s="37"/>
      <c r="L122" s="37"/>
      <c r="M122" s="36">
        <f>SUM(M123:M129)</f>
        <v>0</v>
      </c>
    </row>
    <row r="123" spans="1:13" ht="81" customHeight="1">
      <c r="A123" s="54" t="s">
        <v>18</v>
      </c>
      <c r="B123" s="550" t="s">
        <v>200</v>
      </c>
      <c r="C123" s="38" t="s">
        <v>201</v>
      </c>
      <c r="D123" s="56" t="s">
        <v>176</v>
      </c>
      <c r="E123" s="55" t="s">
        <v>31</v>
      </c>
      <c r="F123" s="57">
        <v>141</v>
      </c>
      <c r="G123" s="58"/>
      <c r="H123" s="59">
        <v>6490</v>
      </c>
      <c r="I123" s="59">
        <v>2705</v>
      </c>
      <c r="J123" s="59"/>
      <c r="K123" s="59">
        <v>10834</v>
      </c>
      <c r="L123" s="59"/>
      <c r="M123" s="58">
        <f t="shared" ref="M123:M129" si="6">F123*G123</f>
        <v>0</v>
      </c>
    </row>
    <row r="124" spans="1:13" ht="81" customHeight="1">
      <c r="A124" s="54" t="s">
        <v>21</v>
      </c>
      <c r="B124" s="550" t="s">
        <v>200</v>
      </c>
      <c r="C124" s="38" t="s">
        <v>201</v>
      </c>
      <c r="D124" s="56" t="s">
        <v>177</v>
      </c>
      <c r="E124" s="55" t="s">
        <v>31</v>
      </c>
      <c r="F124" s="57">
        <v>8</v>
      </c>
      <c r="G124" s="58"/>
      <c r="H124" s="59">
        <v>6490</v>
      </c>
      <c r="I124" s="59">
        <v>2705</v>
      </c>
      <c r="J124" s="59"/>
      <c r="K124" s="59">
        <v>10834</v>
      </c>
      <c r="L124" s="59"/>
      <c r="M124" s="58">
        <f t="shared" si="6"/>
        <v>0</v>
      </c>
    </row>
    <row r="125" spans="1:13" ht="79.5" customHeight="1">
      <c r="A125" s="54" t="s">
        <v>23</v>
      </c>
      <c r="B125" s="550" t="s">
        <v>202</v>
      </c>
      <c r="C125" s="569" t="s">
        <v>203</v>
      </c>
      <c r="D125" s="56" t="s">
        <v>804</v>
      </c>
      <c r="E125" s="55" t="s">
        <v>26</v>
      </c>
      <c r="F125" s="57">
        <v>3</v>
      </c>
      <c r="G125" s="58"/>
      <c r="H125" s="59">
        <v>6490</v>
      </c>
      <c r="I125" s="59">
        <v>2705</v>
      </c>
      <c r="J125" s="59"/>
      <c r="K125" s="59">
        <v>10834</v>
      </c>
      <c r="L125" s="59"/>
      <c r="M125" s="58">
        <f t="shared" si="6"/>
        <v>0</v>
      </c>
    </row>
    <row r="126" spans="1:13" ht="79.5" customHeight="1">
      <c r="A126" s="54" t="s">
        <v>24</v>
      </c>
      <c r="B126" s="550" t="s">
        <v>182</v>
      </c>
      <c r="C126" s="569" t="s">
        <v>204</v>
      </c>
      <c r="D126" s="56" t="s">
        <v>806</v>
      </c>
      <c r="E126" s="55" t="s">
        <v>26</v>
      </c>
      <c r="F126" s="57">
        <v>5.5</v>
      </c>
      <c r="G126" s="58"/>
      <c r="H126" s="59">
        <v>6490</v>
      </c>
      <c r="I126" s="59">
        <v>2705</v>
      </c>
      <c r="J126" s="59"/>
      <c r="K126" s="59">
        <v>10834</v>
      </c>
      <c r="L126" s="59"/>
      <c r="M126" s="58">
        <f t="shared" si="6"/>
        <v>0</v>
      </c>
    </row>
    <row r="127" spans="1:13" ht="39.6">
      <c r="A127" s="54" t="s">
        <v>27</v>
      </c>
      <c r="B127" s="550" t="s">
        <v>205</v>
      </c>
      <c r="C127" s="38" t="s">
        <v>206</v>
      </c>
      <c r="D127" s="56"/>
      <c r="E127" s="55" t="s">
        <v>26</v>
      </c>
      <c r="F127" s="57">
        <v>3</v>
      </c>
      <c r="G127" s="58"/>
      <c r="H127" s="59">
        <v>6491</v>
      </c>
      <c r="I127" s="59">
        <v>2705</v>
      </c>
      <c r="J127" s="59">
        <v>6490</v>
      </c>
      <c r="K127" s="59">
        <v>10908</v>
      </c>
      <c r="L127" s="59"/>
      <c r="M127" s="58">
        <f t="shared" si="6"/>
        <v>0</v>
      </c>
    </row>
    <row r="128" spans="1:13" ht="39.6">
      <c r="A128" s="54" t="s">
        <v>29</v>
      </c>
      <c r="B128" s="550" t="s">
        <v>256</v>
      </c>
      <c r="C128" s="38" t="s">
        <v>207</v>
      </c>
      <c r="D128" s="56"/>
      <c r="E128" s="55" t="s">
        <v>26</v>
      </c>
      <c r="F128" s="57">
        <v>5.5</v>
      </c>
      <c r="G128" s="58"/>
      <c r="H128" s="59">
        <v>6491</v>
      </c>
      <c r="I128" s="59">
        <v>2705</v>
      </c>
      <c r="J128" s="59">
        <v>6490</v>
      </c>
      <c r="K128" s="59">
        <v>10908</v>
      </c>
      <c r="L128" s="59"/>
      <c r="M128" s="58">
        <f t="shared" si="6"/>
        <v>0</v>
      </c>
    </row>
    <row r="129" spans="1:13" ht="38.25" customHeight="1">
      <c r="A129" s="54" t="s">
        <v>30</v>
      </c>
      <c r="B129" s="550" t="s">
        <v>209</v>
      </c>
      <c r="C129" s="38" t="s">
        <v>210</v>
      </c>
      <c r="D129" s="570"/>
      <c r="E129" s="55" t="s">
        <v>31</v>
      </c>
      <c r="F129" s="57">
        <v>8</v>
      </c>
      <c r="G129" s="58"/>
      <c r="H129" s="59"/>
      <c r="I129" s="59"/>
      <c r="J129" s="59"/>
      <c r="K129" s="59"/>
      <c r="L129" s="59"/>
      <c r="M129" s="58">
        <f t="shared" si="6"/>
        <v>0</v>
      </c>
    </row>
  </sheetData>
  <sheetProtection algorithmName="SHA-512" hashValue="z6sanZg04cXuI4M5vvrCxkdHCltsZNq/GD4PdyiI1NQG5aU4lr+6XOPyo8vXwfVqdhjSnoy+uafEIf+Fi3BCUw==" saltValue="JDoVdnW9hrqRhDdKg3FIFw==" spinCount="100000" sheet="1" objects="1" scenarios="1"/>
  <protectedRanges>
    <protectedRange sqref="G90:G129" name="Obseg2"/>
    <protectedRange sqref="G6:G86" name="Obseg1"/>
  </protectedRanges>
  <phoneticPr fontId="17" type="noConversion"/>
  <pageMargins left="0.70866141732283472" right="0.70866141732283472" top="1.0236220472440944" bottom="0.74803149606299213" header="0.31496062992125984" footer="0.31496062992125984"/>
  <pageSetup paperSize="9" scale="91" firstPageNumber="18" fitToHeight="0" orientation="landscape" useFirstPageNumber="1" r:id="rId1"/>
  <headerFooter>
    <oddHeader>&amp;L&amp;G&amp;R
PROJEKTANTSKI PREDRAČUN - LOKALNA CESTA</oddHeader>
    <oddFooter>&amp;L&amp;G&amp;R&amp;P od &amp;[75</oddFooter>
  </headerFooter>
  <rowBreaks count="1" manualBreakCount="1">
    <brk id="90" max="16383" man="1"/>
  </row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3:M15"/>
  <sheetViews>
    <sheetView view="pageBreakPreview" zoomScale="80" zoomScaleNormal="100" zoomScaleSheetLayoutView="80" workbookViewId="0">
      <selection activeCell="D9" sqref="D9"/>
    </sheetView>
  </sheetViews>
  <sheetFormatPr defaultRowHeight="13.2"/>
  <cols>
    <col min="1" max="1" width="11.88671875" style="14" customWidth="1"/>
    <col min="2" max="2" width="31.88671875" style="14" customWidth="1"/>
    <col min="3" max="3" width="13.5546875" style="14" customWidth="1"/>
    <col min="4" max="4" width="26.5546875" style="14" customWidth="1"/>
    <col min="5" max="256" width="9.109375" style="14"/>
    <col min="257" max="257" width="11.88671875" style="14" customWidth="1"/>
    <col min="258" max="258" width="31.88671875" style="14" customWidth="1"/>
    <col min="259" max="259" width="13.5546875" style="14" customWidth="1"/>
    <col min="260" max="260" width="26.5546875" style="14" customWidth="1"/>
    <col min="261" max="512" width="9.109375" style="14"/>
    <col min="513" max="513" width="11.88671875" style="14" customWidth="1"/>
    <col min="514" max="514" width="31.88671875" style="14" customWidth="1"/>
    <col min="515" max="515" width="13.5546875" style="14" customWidth="1"/>
    <col min="516" max="516" width="26.5546875" style="14" customWidth="1"/>
    <col min="517" max="768" width="9.109375" style="14"/>
    <col min="769" max="769" width="11.88671875" style="14" customWidth="1"/>
    <col min="770" max="770" width="31.88671875" style="14" customWidth="1"/>
    <col min="771" max="771" width="13.5546875" style="14" customWidth="1"/>
    <col min="772" max="772" width="26.5546875" style="14" customWidth="1"/>
    <col min="773" max="1024" width="9.109375" style="14"/>
    <col min="1025" max="1025" width="11.88671875" style="14" customWidth="1"/>
    <col min="1026" max="1026" width="31.88671875" style="14" customWidth="1"/>
    <col min="1027" max="1027" width="13.5546875" style="14" customWidth="1"/>
    <col min="1028" max="1028" width="26.5546875" style="14" customWidth="1"/>
    <col min="1029" max="1280" width="9.109375" style="14"/>
    <col min="1281" max="1281" width="11.88671875" style="14" customWidth="1"/>
    <col min="1282" max="1282" width="31.88671875" style="14" customWidth="1"/>
    <col min="1283" max="1283" width="13.5546875" style="14" customWidth="1"/>
    <col min="1284" max="1284" width="26.5546875" style="14" customWidth="1"/>
    <col min="1285" max="1536" width="9.109375" style="14"/>
    <col min="1537" max="1537" width="11.88671875" style="14" customWidth="1"/>
    <col min="1538" max="1538" width="31.88671875" style="14" customWidth="1"/>
    <col min="1539" max="1539" width="13.5546875" style="14" customWidth="1"/>
    <col min="1540" max="1540" width="26.5546875" style="14" customWidth="1"/>
    <col min="1541" max="1792" width="9.109375" style="14"/>
    <col min="1793" max="1793" width="11.88671875" style="14" customWidth="1"/>
    <col min="1794" max="1794" width="31.88671875" style="14" customWidth="1"/>
    <col min="1795" max="1795" width="13.5546875" style="14" customWidth="1"/>
    <col min="1796" max="1796" width="26.5546875" style="14" customWidth="1"/>
    <col min="1797" max="2048" width="9.109375" style="14"/>
    <col min="2049" max="2049" width="11.88671875" style="14" customWidth="1"/>
    <col min="2050" max="2050" width="31.88671875" style="14" customWidth="1"/>
    <col min="2051" max="2051" width="13.5546875" style="14" customWidth="1"/>
    <col min="2052" max="2052" width="26.5546875" style="14" customWidth="1"/>
    <col min="2053" max="2304" width="9.109375" style="14"/>
    <col min="2305" max="2305" width="11.88671875" style="14" customWidth="1"/>
    <col min="2306" max="2306" width="31.88671875" style="14" customWidth="1"/>
    <col min="2307" max="2307" width="13.5546875" style="14" customWidth="1"/>
    <col min="2308" max="2308" width="26.5546875" style="14" customWidth="1"/>
    <col min="2309" max="2560" width="9.109375" style="14"/>
    <col min="2561" max="2561" width="11.88671875" style="14" customWidth="1"/>
    <col min="2562" max="2562" width="31.88671875" style="14" customWidth="1"/>
    <col min="2563" max="2563" width="13.5546875" style="14" customWidth="1"/>
    <col min="2564" max="2564" width="26.5546875" style="14" customWidth="1"/>
    <col min="2565" max="2816" width="9.109375" style="14"/>
    <col min="2817" max="2817" width="11.88671875" style="14" customWidth="1"/>
    <col min="2818" max="2818" width="31.88671875" style="14" customWidth="1"/>
    <col min="2819" max="2819" width="13.5546875" style="14" customWidth="1"/>
    <col min="2820" max="2820" width="26.5546875" style="14" customWidth="1"/>
    <col min="2821" max="3072" width="9.109375" style="14"/>
    <col min="3073" max="3073" width="11.88671875" style="14" customWidth="1"/>
    <col min="3074" max="3074" width="31.88671875" style="14" customWidth="1"/>
    <col min="3075" max="3075" width="13.5546875" style="14" customWidth="1"/>
    <col min="3076" max="3076" width="26.5546875" style="14" customWidth="1"/>
    <col min="3077" max="3328" width="9.109375" style="14"/>
    <col min="3329" max="3329" width="11.88671875" style="14" customWidth="1"/>
    <col min="3330" max="3330" width="31.88671875" style="14" customWidth="1"/>
    <col min="3331" max="3331" width="13.5546875" style="14" customWidth="1"/>
    <col min="3332" max="3332" width="26.5546875" style="14" customWidth="1"/>
    <col min="3333" max="3584" width="9.109375" style="14"/>
    <col min="3585" max="3585" width="11.88671875" style="14" customWidth="1"/>
    <col min="3586" max="3586" width="31.88671875" style="14" customWidth="1"/>
    <col min="3587" max="3587" width="13.5546875" style="14" customWidth="1"/>
    <col min="3588" max="3588" width="26.5546875" style="14" customWidth="1"/>
    <col min="3589" max="3840" width="9.109375" style="14"/>
    <col min="3841" max="3841" width="11.88671875" style="14" customWidth="1"/>
    <col min="3842" max="3842" width="31.88671875" style="14" customWidth="1"/>
    <col min="3843" max="3843" width="13.5546875" style="14" customWidth="1"/>
    <col min="3844" max="3844" width="26.5546875" style="14" customWidth="1"/>
    <col min="3845" max="4096" width="9.109375" style="14"/>
    <col min="4097" max="4097" width="11.88671875" style="14" customWidth="1"/>
    <col min="4098" max="4098" width="31.88671875" style="14" customWidth="1"/>
    <col min="4099" max="4099" width="13.5546875" style="14" customWidth="1"/>
    <col min="4100" max="4100" width="26.5546875" style="14" customWidth="1"/>
    <col min="4101" max="4352" width="9.109375" style="14"/>
    <col min="4353" max="4353" width="11.88671875" style="14" customWidth="1"/>
    <col min="4354" max="4354" width="31.88671875" style="14" customWidth="1"/>
    <col min="4355" max="4355" width="13.5546875" style="14" customWidth="1"/>
    <col min="4356" max="4356" width="26.5546875" style="14" customWidth="1"/>
    <col min="4357" max="4608" width="9.109375" style="14"/>
    <col min="4609" max="4609" width="11.88671875" style="14" customWidth="1"/>
    <col min="4610" max="4610" width="31.88671875" style="14" customWidth="1"/>
    <col min="4611" max="4611" width="13.5546875" style="14" customWidth="1"/>
    <col min="4612" max="4612" width="26.5546875" style="14" customWidth="1"/>
    <col min="4613" max="4864" width="9.109375" style="14"/>
    <col min="4865" max="4865" width="11.88671875" style="14" customWidth="1"/>
    <col min="4866" max="4866" width="31.88671875" style="14" customWidth="1"/>
    <col min="4867" max="4867" width="13.5546875" style="14" customWidth="1"/>
    <col min="4868" max="4868" width="26.5546875" style="14" customWidth="1"/>
    <col min="4869" max="5120" width="9.109375" style="14"/>
    <col min="5121" max="5121" width="11.88671875" style="14" customWidth="1"/>
    <col min="5122" max="5122" width="31.88671875" style="14" customWidth="1"/>
    <col min="5123" max="5123" width="13.5546875" style="14" customWidth="1"/>
    <col min="5124" max="5124" width="26.5546875" style="14" customWidth="1"/>
    <col min="5125" max="5376" width="9.109375" style="14"/>
    <col min="5377" max="5377" width="11.88671875" style="14" customWidth="1"/>
    <col min="5378" max="5378" width="31.88671875" style="14" customWidth="1"/>
    <col min="5379" max="5379" width="13.5546875" style="14" customWidth="1"/>
    <col min="5380" max="5380" width="26.5546875" style="14" customWidth="1"/>
    <col min="5381" max="5632" width="9.109375" style="14"/>
    <col min="5633" max="5633" width="11.88671875" style="14" customWidth="1"/>
    <col min="5634" max="5634" width="31.88671875" style="14" customWidth="1"/>
    <col min="5635" max="5635" width="13.5546875" style="14" customWidth="1"/>
    <col min="5636" max="5636" width="26.5546875" style="14" customWidth="1"/>
    <col min="5637" max="5888" width="9.109375" style="14"/>
    <col min="5889" max="5889" width="11.88671875" style="14" customWidth="1"/>
    <col min="5890" max="5890" width="31.88671875" style="14" customWidth="1"/>
    <col min="5891" max="5891" width="13.5546875" style="14" customWidth="1"/>
    <col min="5892" max="5892" width="26.5546875" style="14" customWidth="1"/>
    <col min="5893" max="6144" width="9.109375" style="14"/>
    <col min="6145" max="6145" width="11.88671875" style="14" customWidth="1"/>
    <col min="6146" max="6146" width="31.88671875" style="14" customWidth="1"/>
    <col min="6147" max="6147" width="13.5546875" style="14" customWidth="1"/>
    <col min="6148" max="6148" width="26.5546875" style="14" customWidth="1"/>
    <col min="6149" max="6400" width="9.109375" style="14"/>
    <col min="6401" max="6401" width="11.88671875" style="14" customWidth="1"/>
    <col min="6402" max="6402" width="31.88671875" style="14" customWidth="1"/>
    <col min="6403" max="6403" width="13.5546875" style="14" customWidth="1"/>
    <col min="6404" max="6404" width="26.5546875" style="14" customWidth="1"/>
    <col min="6405" max="6656" width="9.109375" style="14"/>
    <col min="6657" max="6657" width="11.88671875" style="14" customWidth="1"/>
    <col min="6658" max="6658" width="31.88671875" style="14" customWidth="1"/>
    <col min="6659" max="6659" width="13.5546875" style="14" customWidth="1"/>
    <col min="6660" max="6660" width="26.5546875" style="14" customWidth="1"/>
    <col min="6661" max="6912" width="9.109375" style="14"/>
    <col min="6913" max="6913" width="11.88671875" style="14" customWidth="1"/>
    <col min="6914" max="6914" width="31.88671875" style="14" customWidth="1"/>
    <col min="6915" max="6915" width="13.5546875" style="14" customWidth="1"/>
    <col min="6916" max="6916" width="26.5546875" style="14" customWidth="1"/>
    <col min="6917" max="7168" width="9.109375" style="14"/>
    <col min="7169" max="7169" width="11.88671875" style="14" customWidth="1"/>
    <col min="7170" max="7170" width="31.88671875" style="14" customWidth="1"/>
    <col min="7171" max="7171" width="13.5546875" style="14" customWidth="1"/>
    <col min="7172" max="7172" width="26.5546875" style="14" customWidth="1"/>
    <col min="7173" max="7424" width="9.109375" style="14"/>
    <col min="7425" max="7425" width="11.88671875" style="14" customWidth="1"/>
    <col min="7426" max="7426" width="31.88671875" style="14" customWidth="1"/>
    <col min="7427" max="7427" width="13.5546875" style="14" customWidth="1"/>
    <col min="7428" max="7428" width="26.5546875" style="14" customWidth="1"/>
    <col min="7429" max="7680" width="9.109375" style="14"/>
    <col min="7681" max="7681" width="11.88671875" style="14" customWidth="1"/>
    <col min="7682" max="7682" width="31.88671875" style="14" customWidth="1"/>
    <col min="7683" max="7683" width="13.5546875" style="14" customWidth="1"/>
    <col min="7684" max="7684" width="26.5546875" style="14" customWidth="1"/>
    <col min="7685" max="7936" width="9.109375" style="14"/>
    <col min="7937" max="7937" width="11.88671875" style="14" customWidth="1"/>
    <col min="7938" max="7938" width="31.88671875" style="14" customWidth="1"/>
    <col min="7939" max="7939" width="13.5546875" style="14" customWidth="1"/>
    <col min="7940" max="7940" width="26.5546875" style="14" customWidth="1"/>
    <col min="7941" max="8192" width="9.109375" style="14"/>
    <col min="8193" max="8193" width="11.88671875" style="14" customWidth="1"/>
    <col min="8194" max="8194" width="31.88671875" style="14" customWidth="1"/>
    <col min="8195" max="8195" width="13.5546875" style="14" customWidth="1"/>
    <col min="8196" max="8196" width="26.5546875" style="14" customWidth="1"/>
    <col min="8197" max="8448" width="9.109375" style="14"/>
    <col min="8449" max="8449" width="11.88671875" style="14" customWidth="1"/>
    <col min="8450" max="8450" width="31.88671875" style="14" customWidth="1"/>
    <col min="8451" max="8451" width="13.5546875" style="14" customWidth="1"/>
    <col min="8452" max="8452" width="26.5546875" style="14" customWidth="1"/>
    <col min="8453" max="8704" width="9.109375" style="14"/>
    <col min="8705" max="8705" width="11.88671875" style="14" customWidth="1"/>
    <col min="8706" max="8706" width="31.88671875" style="14" customWidth="1"/>
    <col min="8707" max="8707" width="13.5546875" style="14" customWidth="1"/>
    <col min="8708" max="8708" width="26.5546875" style="14" customWidth="1"/>
    <col min="8709" max="8960" width="9.109375" style="14"/>
    <col min="8961" max="8961" width="11.88671875" style="14" customWidth="1"/>
    <col min="8962" max="8962" width="31.88671875" style="14" customWidth="1"/>
    <col min="8963" max="8963" width="13.5546875" style="14" customWidth="1"/>
    <col min="8964" max="8964" width="26.5546875" style="14" customWidth="1"/>
    <col min="8965" max="9216" width="9.109375" style="14"/>
    <col min="9217" max="9217" width="11.88671875" style="14" customWidth="1"/>
    <col min="9218" max="9218" width="31.88671875" style="14" customWidth="1"/>
    <col min="9219" max="9219" width="13.5546875" style="14" customWidth="1"/>
    <col min="9220" max="9220" width="26.5546875" style="14" customWidth="1"/>
    <col min="9221" max="9472" width="9.109375" style="14"/>
    <col min="9473" max="9473" width="11.88671875" style="14" customWidth="1"/>
    <col min="9474" max="9474" width="31.88671875" style="14" customWidth="1"/>
    <col min="9475" max="9475" width="13.5546875" style="14" customWidth="1"/>
    <col min="9476" max="9476" width="26.5546875" style="14" customWidth="1"/>
    <col min="9477" max="9728" width="9.109375" style="14"/>
    <col min="9729" max="9729" width="11.88671875" style="14" customWidth="1"/>
    <col min="9730" max="9730" width="31.88671875" style="14" customWidth="1"/>
    <col min="9731" max="9731" width="13.5546875" style="14" customWidth="1"/>
    <col min="9732" max="9732" width="26.5546875" style="14" customWidth="1"/>
    <col min="9733" max="9984" width="9.109375" style="14"/>
    <col min="9985" max="9985" width="11.88671875" style="14" customWidth="1"/>
    <col min="9986" max="9986" width="31.88671875" style="14" customWidth="1"/>
    <col min="9987" max="9987" width="13.5546875" style="14" customWidth="1"/>
    <col min="9988" max="9988" width="26.5546875" style="14" customWidth="1"/>
    <col min="9989" max="10240" width="9.109375" style="14"/>
    <col min="10241" max="10241" width="11.88671875" style="14" customWidth="1"/>
    <col min="10242" max="10242" width="31.88671875" style="14" customWidth="1"/>
    <col min="10243" max="10243" width="13.5546875" style="14" customWidth="1"/>
    <col min="10244" max="10244" width="26.5546875" style="14" customWidth="1"/>
    <col min="10245" max="10496" width="9.109375" style="14"/>
    <col min="10497" max="10497" width="11.88671875" style="14" customWidth="1"/>
    <col min="10498" max="10498" width="31.88671875" style="14" customWidth="1"/>
    <col min="10499" max="10499" width="13.5546875" style="14" customWidth="1"/>
    <col min="10500" max="10500" width="26.5546875" style="14" customWidth="1"/>
    <col min="10501" max="10752" width="9.109375" style="14"/>
    <col min="10753" max="10753" width="11.88671875" style="14" customWidth="1"/>
    <col min="10754" max="10754" width="31.88671875" style="14" customWidth="1"/>
    <col min="10755" max="10755" width="13.5546875" style="14" customWidth="1"/>
    <col min="10756" max="10756" width="26.5546875" style="14" customWidth="1"/>
    <col min="10757" max="11008" width="9.109375" style="14"/>
    <col min="11009" max="11009" width="11.88671875" style="14" customWidth="1"/>
    <col min="11010" max="11010" width="31.88671875" style="14" customWidth="1"/>
    <col min="11011" max="11011" width="13.5546875" style="14" customWidth="1"/>
    <col min="11012" max="11012" width="26.5546875" style="14" customWidth="1"/>
    <col min="11013" max="11264" width="9.109375" style="14"/>
    <col min="11265" max="11265" width="11.88671875" style="14" customWidth="1"/>
    <col min="11266" max="11266" width="31.88671875" style="14" customWidth="1"/>
    <col min="11267" max="11267" width="13.5546875" style="14" customWidth="1"/>
    <col min="11268" max="11268" width="26.5546875" style="14" customWidth="1"/>
    <col min="11269" max="11520" width="9.109375" style="14"/>
    <col min="11521" max="11521" width="11.88671875" style="14" customWidth="1"/>
    <col min="11522" max="11522" width="31.88671875" style="14" customWidth="1"/>
    <col min="11523" max="11523" width="13.5546875" style="14" customWidth="1"/>
    <col min="11524" max="11524" width="26.5546875" style="14" customWidth="1"/>
    <col min="11525" max="11776" width="9.109375" style="14"/>
    <col min="11777" max="11777" width="11.88671875" style="14" customWidth="1"/>
    <col min="11778" max="11778" width="31.88671875" style="14" customWidth="1"/>
    <col min="11779" max="11779" width="13.5546875" style="14" customWidth="1"/>
    <col min="11780" max="11780" width="26.5546875" style="14" customWidth="1"/>
    <col min="11781" max="12032" width="9.109375" style="14"/>
    <col min="12033" max="12033" width="11.88671875" style="14" customWidth="1"/>
    <col min="12034" max="12034" width="31.88671875" style="14" customWidth="1"/>
    <col min="12035" max="12035" width="13.5546875" style="14" customWidth="1"/>
    <col min="12036" max="12036" width="26.5546875" style="14" customWidth="1"/>
    <col min="12037" max="12288" width="9.109375" style="14"/>
    <col min="12289" max="12289" width="11.88671875" style="14" customWidth="1"/>
    <col min="12290" max="12290" width="31.88671875" style="14" customWidth="1"/>
    <col min="12291" max="12291" width="13.5546875" style="14" customWidth="1"/>
    <col min="12292" max="12292" width="26.5546875" style="14" customWidth="1"/>
    <col min="12293" max="12544" width="9.109375" style="14"/>
    <col min="12545" max="12545" width="11.88671875" style="14" customWidth="1"/>
    <col min="12546" max="12546" width="31.88671875" style="14" customWidth="1"/>
    <col min="12547" max="12547" width="13.5546875" style="14" customWidth="1"/>
    <col min="12548" max="12548" width="26.5546875" style="14" customWidth="1"/>
    <col min="12549" max="12800" width="9.109375" style="14"/>
    <col min="12801" max="12801" width="11.88671875" style="14" customWidth="1"/>
    <col min="12802" max="12802" width="31.88671875" style="14" customWidth="1"/>
    <col min="12803" max="12803" width="13.5546875" style="14" customWidth="1"/>
    <col min="12804" max="12804" width="26.5546875" style="14" customWidth="1"/>
    <col min="12805" max="13056" width="9.109375" style="14"/>
    <col min="13057" max="13057" width="11.88671875" style="14" customWidth="1"/>
    <col min="13058" max="13058" width="31.88671875" style="14" customWidth="1"/>
    <col min="13059" max="13059" width="13.5546875" style="14" customWidth="1"/>
    <col min="13060" max="13060" width="26.5546875" style="14" customWidth="1"/>
    <col min="13061" max="13312" width="9.109375" style="14"/>
    <col min="13313" max="13313" width="11.88671875" style="14" customWidth="1"/>
    <col min="13314" max="13314" width="31.88671875" style="14" customWidth="1"/>
    <col min="13315" max="13315" width="13.5546875" style="14" customWidth="1"/>
    <col min="13316" max="13316" width="26.5546875" style="14" customWidth="1"/>
    <col min="13317" max="13568" width="9.109375" style="14"/>
    <col min="13569" max="13569" width="11.88671875" style="14" customWidth="1"/>
    <col min="13570" max="13570" width="31.88671875" style="14" customWidth="1"/>
    <col min="13571" max="13571" width="13.5546875" style="14" customWidth="1"/>
    <col min="13572" max="13572" width="26.5546875" style="14" customWidth="1"/>
    <col min="13573" max="13824" width="9.109375" style="14"/>
    <col min="13825" max="13825" width="11.88671875" style="14" customWidth="1"/>
    <col min="13826" max="13826" width="31.88671875" style="14" customWidth="1"/>
    <col min="13827" max="13827" width="13.5546875" style="14" customWidth="1"/>
    <col min="13828" max="13828" width="26.5546875" style="14" customWidth="1"/>
    <col min="13829" max="14080" width="9.109375" style="14"/>
    <col min="14081" max="14081" width="11.88671875" style="14" customWidth="1"/>
    <col min="14082" max="14082" width="31.88671875" style="14" customWidth="1"/>
    <col min="14083" max="14083" width="13.5546875" style="14" customWidth="1"/>
    <col min="14084" max="14084" width="26.5546875" style="14" customWidth="1"/>
    <col min="14085" max="14336" width="9.109375" style="14"/>
    <col min="14337" max="14337" width="11.88671875" style="14" customWidth="1"/>
    <col min="14338" max="14338" width="31.88671875" style="14" customWidth="1"/>
    <col min="14339" max="14339" width="13.5546875" style="14" customWidth="1"/>
    <col min="14340" max="14340" width="26.5546875" style="14" customWidth="1"/>
    <col min="14341" max="14592" width="9.109375" style="14"/>
    <col min="14593" max="14593" width="11.88671875" style="14" customWidth="1"/>
    <col min="14594" max="14594" width="31.88671875" style="14" customWidth="1"/>
    <col min="14595" max="14595" width="13.5546875" style="14" customWidth="1"/>
    <col min="14596" max="14596" width="26.5546875" style="14" customWidth="1"/>
    <col min="14597" max="14848" width="9.109375" style="14"/>
    <col min="14849" max="14849" width="11.88671875" style="14" customWidth="1"/>
    <col min="14850" max="14850" width="31.88671875" style="14" customWidth="1"/>
    <col min="14851" max="14851" width="13.5546875" style="14" customWidth="1"/>
    <col min="14852" max="14852" width="26.5546875" style="14" customWidth="1"/>
    <col min="14853" max="15104" width="9.109375" style="14"/>
    <col min="15105" max="15105" width="11.88671875" style="14" customWidth="1"/>
    <col min="15106" max="15106" width="31.88671875" style="14" customWidth="1"/>
    <col min="15107" max="15107" width="13.5546875" style="14" customWidth="1"/>
    <col min="15108" max="15108" width="26.5546875" style="14" customWidth="1"/>
    <col min="15109" max="15360" width="9.109375" style="14"/>
    <col min="15361" max="15361" width="11.88671875" style="14" customWidth="1"/>
    <col min="15362" max="15362" width="31.88671875" style="14" customWidth="1"/>
    <col min="15363" max="15363" width="13.5546875" style="14" customWidth="1"/>
    <col min="15364" max="15364" width="26.5546875" style="14" customWidth="1"/>
    <col min="15365" max="15616" width="9.109375" style="14"/>
    <col min="15617" max="15617" width="11.88671875" style="14" customWidth="1"/>
    <col min="15618" max="15618" width="31.88671875" style="14" customWidth="1"/>
    <col min="15619" max="15619" width="13.5546875" style="14" customWidth="1"/>
    <col min="15620" max="15620" width="26.5546875" style="14" customWidth="1"/>
    <col min="15621" max="15872" width="9.109375" style="14"/>
    <col min="15873" max="15873" width="11.88671875" style="14" customWidth="1"/>
    <col min="15874" max="15874" width="31.88671875" style="14" customWidth="1"/>
    <col min="15875" max="15875" width="13.5546875" style="14" customWidth="1"/>
    <col min="15876" max="15876" width="26.5546875" style="14" customWidth="1"/>
    <col min="15877" max="16128" width="9.109375" style="14"/>
    <col min="16129" max="16129" width="11.88671875" style="14" customWidth="1"/>
    <col min="16130" max="16130" width="31.88671875" style="14" customWidth="1"/>
    <col min="16131" max="16131" width="13.5546875" style="14" customWidth="1"/>
    <col min="16132" max="16132" width="26.5546875" style="14" customWidth="1"/>
    <col min="16133" max="16384" width="9.109375" style="14"/>
  </cols>
  <sheetData>
    <row r="3" spans="1:13" ht="14.4" thickBot="1">
      <c r="A3" s="6" t="s">
        <v>264</v>
      </c>
      <c r="B3" s="7"/>
      <c r="C3" s="8"/>
      <c r="D3" s="9"/>
      <c r="E3" s="10"/>
      <c r="F3" s="11"/>
      <c r="G3" s="12"/>
      <c r="H3" s="13"/>
      <c r="I3" s="13"/>
      <c r="J3" s="13"/>
      <c r="K3" s="13"/>
      <c r="L3" s="13"/>
      <c r="M3" s="12"/>
    </row>
    <row r="4" spans="1:13" ht="13.8">
      <c r="A4" s="72" t="s">
        <v>3</v>
      </c>
      <c r="B4" s="75" t="s">
        <v>82</v>
      </c>
      <c r="C4" s="76"/>
      <c r="D4" s="73">
        <f>'Predračun lokalna cesta'!M4</f>
        <v>0</v>
      </c>
      <c r="E4" s="77"/>
      <c r="F4" s="78"/>
      <c r="G4" s="79"/>
      <c r="H4" s="80"/>
      <c r="I4" s="80"/>
      <c r="J4" s="80"/>
      <c r="K4" s="80"/>
      <c r="L4" s="80"/>
      <c r="M4" s="79"/>
    </row>
    <row r="5" spans="1:13" ht="20.100000000000001" customHeight="1">
      <c r="A5" s="41" t="s">
        <v>5</v>
      </c>
      <c r="B5" s="42" t="s">
        <v>83</v>
      </c>
      <c r="C5" s="43"/>
      <c r="D5" s="44">
        <f>'Predračun lokalna cesta'!M20</f>
        <v>0</v>
      </c>
      <c r="E5" s="10"/>
      <c r="F5" s="11"/>
      <c r="G5" s="12"/>
      <c r="H5" s="13"/>
      <c r="I5" s="13"/>
      <c r="J5" s="13"/>
      <c r="K5" s="13"/>
      <c r="L5" s="13"/>
      <c r="M5" s="19"/>
    </row>
    <row r="6" spans="1:13" ht="20.100000000000001" customHeight="1">
      <c r="A6" s="45" t="s">
        <v>84</v>
      </c>
      <c r="B6" s="46" t="s">
        <v>85</v>
      </c>
      <c r="C6" s="47"/>
      <c r="D6" s="48">
        <f>'Predračun lokalna cesta'!M37</f>
        <v>0</v>
      </c>
      <c r="E6" s="10"/>
      <c r="F6" s="11"/>
      <c r="G6" s="12"/>
      <c r="H6" s="13"/>
      <c r="I6" s="13"/>
      <c r="J6" s="13"/>
      <c r="K6" s="13"/>
      <c r="L6" s="13"/>
      <c r="M6" s="19"/>
    </row>
    <row r="7" spans="1:13" ht="20.100000000000001" customHeight="1">
      <c r="A7" s="45" t="s">
        <v>86</v>
      </c>
      <c r="B7" s="46" t="s">
        <v>87</v>
      </c>
      <c r="C7" s="47"/>
      <c r="D7" s="48">
        <f>'Predračun lokalna cesta'!M53</f>
        <v>0</v>
      </c>
      <c r="E7" s="10"/>
      <c r="F7" s="11"/>
      <c r="G7" s="12"/>
      <c r="H7" s="13"/>
      <c r="I7" s="13"/>
      <c r="J7" s="13"/>
      <c r="K7" s="13"/>
      <c r="L7" s="13"/>
      <c r="M7" s="19"/>
    </row>
    <row r="8" spans="1:13" ht="20.100000000000001" customHeight="1">
      <c r="A8" s="45" t="s">
        <v>88</v>
      </c>
      <c r="B8" s="46" t="s">
        <v>89</v>
      </c>
      <c r="C8" s="47"/>
      <c r="D8" s="48">
        <f>'Predračun lokalna cesta'!M65</f>
        <v>0</v>
      </c>
      <c r="E8" s="10"/>
      <c r="F8" s="11"/>
      <c r="G8" s="12"/>
      <c r="H8" s="13"/>
      <c r="I8" s="13"/>
      <c r="J8" s="13"/>
      <c r="K8" s="13"/>
      <c r="L8" s="13"/>
      <c r="M8" s="19"/>
    </row>
    <row r="9" spans="1:13" ht="20.100000000000001" customHeight="1" thickBot="1">
      <c r="A9" s="20" t="s">
        <v>90</v>
      </c>
      <c r="B9" s="21" t="s">
        <v>91</v>
      </c>
      <c r="C9" s="22"/>
      <c r="D9" s="23">
        <f>'Predračun lokalna cesta'!M87</f>
        <v>1000</v>
      </c>
      <c r="E9" s="10"/>
      <c r="F9" s="11"/>
      <c r="G9" s="12"/>
      <c r="H9" s="13"/>
      <c r="I9" s="13"/>
      <c r="J9" s="13"/>
      <c r="K9" s="13"/>
      <c r="L9" s="13"/>
      <c r="M9" s="19"/>
    </row>
    <row r="10" spans="1:13" s="24" customFormat="1" ht="20.100000000000001" customHeight="1" thickBot="1">
      <c r="A10" s="62" t="s">
        <v>6</v>
      </c>
      <c r="B10" s="63"/>
      <c r="C10" s="64"/>
      <c r="D10" s="65">
        <f>SUM(D2:D9)</f>
        <v>1000</v>
      </c>
      <c r="E10" s="25"/>
      <c r="F10" s="26"/>
      <c r="G10" s="27"/>
      <c r="H10" s="28"/>
      <c r="I10" s="28"/>
      <c r="J10" s="28"/>
      <c r="K10" s="28"/>
      <c r="L10" s="28"/>
      <c r="M10" s="27"/>
    </row>
    <row r="11" spans="1:13" ht="15.6" thickBot="1">
      <c r="A11" s="69" t="s">
        <v>7</v>
      </c>
      <c r="B11" s="70"/>
      <c r="C11" s="70"/>
      <c r="D11" s="71">
        <f>D10*0.22</f>
        <v>220</v>
      </c>
    </row>
    <row r="12" spans="1:13" ht="16.2" thickBot="1">
      <c r="A12" s="66" t="s">
        <v>8</v>
      </c>
      <c r="B12" s="67"/>
      <c r="C12" s="67"/>
      <c r="D12" s="68">
        <f>D10*1.22</f>
        <v>1220</v>
      </c>
    </row>
    <row r="13" spans="1:13" ht="13.8" thickTop="1"/>
    <row r="15" spans="1:13">
      <c r="D15" s="29"/>
    </row>
  </sheetData>
  <sheetProtection algorithmName="SHA-512" hashValue="dTvVNHFKPvyaIJOAPe9Gx04UrMiFDY/iWL0PGr+pUb/GSkRlIPZ3RGzrZce8u2HwNv9SeIJuC8jVCamcJW15sQ==" saltValue="M/eacj2qa8KqBEHcASQQXQ==" spinCount="100000" sheet="1" objects="1" scenarios="1"/>
  <pageMargins left="0.70866141732283472" right="0.70866141732283472" top="0.86614173228346458" bottom="0.74803149606299213" header="0.31496062992125984" footer="0.31496062992125984"/>
  <pageSetup paperSize="9" firstPageNumber="28" orientation="portrait" useFirstPageNumber="1" r:id="rId1"/>
  <headerFooter>
    <oddHeader>&amp;L&amp;G</oddHeader>
    <oddFooter>&amp;L&amp;G&amp;R&amp;P od &amp;[75</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19</vt:i4>
      </vt:variant>
      <vt:variant>
        <vt:lpstr>Imenovani obsegi</vt:lpstr>
      </vt:variant>
      <vt:variant>
        <vt:i4>9</vt:i4>
      </vt:variant>
    </vt:vector>
  </HeadingPairs>
  <TitlesOfParts>
    <vt:vector size="28" baseType="lpstr">
      <vt:lpstr>naslovnica</vt:lpstr>
      <vt:lpstr>Skupna rekapitulacija</vt:lpstr>
      <vt:lpstr>Opomba</vt:lpstr>
      <vt:lpstr>Skupna rekapitulacija_CESTA</vt:lpstr>
      <vt:lpstr>Predračun regionalna cesta</vt:lpstr>
      <vt:lpstr>Rekapitulacija cesta_RC</vt:lpstr>
      <vt:lpstr>Rekapitulacija pločnik_RC</vt:lpstr>
      <vt:lpstr>Predračun lokalna cesta</vt:lpstr>
      <vt:lpstr>Rekapitulacija cesta_LC</vt:lpstr>
      <vt:lpstr>Rekapitulacija pločnik_LC </vt:lpstr>
      <vt:lpstr>Rekapitulacija vodovod</vt:lpstr>
      <vt:lpstr>Vodovod</vt:lpstr>
      <vt:lpstr>Rekapitulacija kanalizacija</vt:lpstr>
      <vt:lpstr>Kanalizacija</vt:lpstr>
      <vt:lpstr>CR</vt:lpstr>
      <vt:lpstr>EE</vt:lpstr>
      <vt:lpstr>TK</vt:lpstr>
      <vt:lpstr>Začasna prometna ureditev</vt:lpstr>
      <vt:lpstr>Prestavitev kapelice</vt:lpstr>
      <vt:lpstr>Kanalizacija!Področje_tiskanja</vt:lpstr>
      <vt:lpstr>naslovnica!Področje_tiskanja</vt:lpstr>
      <vt:lpstr>Opomba!Področje_tiskanja</vt:lpstr>
      <vt:lpstr>'Predračun lokalna cesta'!Področje_tiskanja</vt:lpstr>
      <vt:lpstr>'Predračun regionalna cesta'!Področje_tiskanja</vt:lpstr>
      <vt:lpstr>'Rekapitulacija kanalizacija'!Področje_tiskanja</vt:lpstr>
      <vt:lpstr>'Rekapitulacija vodovod'!Področje_tiskanja</vt:lpstr>
      <vt:lpstr>Vodovod!Področje_tiskanja</vt:lpstr>
      <vt:lpstr>'Začasna prometna ureditev'!Področje_tiskanja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Projektiva</dc:creator>
  <cp:lastModifiedBy>David Golob</cp:lastModifiedBy>
  <cp:lastPrinted>2020-11-09T11:22:26Z</cp:lastPrinted>
  <dcterms:created xsi:type="dcterms:W3CDTF">2019-09-25T06:03:34Z</dcterms:created>
  <dcterms:modified xsi:type="dcterms:W3CDTF">2022-04-08T06:55:52Z</dcterms:modified>
</cp:coreProperties>
</file>